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Priya\Accessibility\02-Project\02-Project\01-Process\AliroDocs\2026\09-Sep\"/>
    </mc:Choice>
  </mc:AlternateContent>
  <xr:revisionPtr revIDLastSave="0" documentId="13_ncr:1_{DD705AE4-18EA-4B50-A13D-02643496692E}" xr6:coauthVersionLast="47" xr6:coauthVersionMax="47" xr10:uidLastSave="{00000000-0000-0000-0000-000000000000}"/>
  <bookViews>
    <workbookView xWindow="-108" yWindow="-108" windowWidth="23256" windowHeight="12456" firstSheet="3" activeTab="5" xr2:uid="{00000000-000D-0000-FFFF-FFFF00000000}"/>
  </bookViews>
  <sheets>
    <sheet name="Statement of Expenditure" sheetId="1" r:id="rId1"/>
    <sheet name="Definitions - type of measures" sheetId="6" r:id="rId2"/>
    <sheet name="EGF_categ_measures" sheetId="3" r:id="rId3"/>
    <sheet name="summary original budget" sheetId="4" r:id="rId4"/>
    <sheet name="summary ACTUAL budget" sheetId="5" r:id="rId5"/>
    <sheet name="Max Cofinancing rate per MS" sheetId="7" r:id="rId6"/>
  </sheets>
  <definedNames>
    <definedName name="actual_contrib_due">'Statement of Expenditure'!#REF!</definedName>
    <definedName name="actual_sub_total_actions">'Statement of Expenditure'!$K$21</definedName>
    <definedName name="actual_sub_total_implement">'Statement of Expenditure'!$K$29</definedName>
    <definedName name="actual_total_cost">'Statement of Expenditure'!$K$31</definedName>
    <definedName name="ALMP_categ_actions" localSheetId="4">EGF_categ_measures!#REF!</definedName>
    <definedName name="ALMP_categ_actions">EGF_categ_measures!#REF!</definedName>
    <definedName name="balance_EGF_unspent_fund">'Statement of Expenditure'!$K$39</definedName>
    <definedName name="categ_measures" localSheetId="4">EGF_categ_measures!#REF!</definedName>
    <definedName name="categ_measures">EGF_categ_measures!#REF!</definedName>
    <definedName name="categories" localSheetId="4">EGF_categ_measures!#REF!</definedName>
    <definedName name="categories">EGF_categ_measures!#REF!</definedName>
    <definedName name="contribution">'Statement of Expenditure'!$F$34</definedName>
    <definedName name="EGF_categ_actions" localSheetId="4">EGF_categ_measures!#REF!</definedName>
    <definedName name="EGF_categ_actions">EGF_categ_measures!#REF!</definedName>
    <definedName name="EGF_categ_measures">EGF_categ_measures!$A$1:$A$5</definedName>
    <definedName name="egf_share_actual_expenditure">'Statement of Expenditure'!$K$36</definedName>
    <definedName name="eligible_actual_expenditure">'Statement of Expenditure'!$K$33</definedName>
    <definedName name="list_categ_actions" localSheetId="4">EGF_categ_measures!#REF!</definedName>
    <definedName name="list_categ_actions">EGF_categ_measures!#REF!</definedName>
    <definedName name="percentage_contrib">'Statement of Expenditure'!$C$34</definedName>
    <definedName name="_xlnm.Print_Area" localSheetId="2">EGF_categ_measures!#REF!</definedName>
    <definedName name="_xlnm.Print_Area" localSheetId="0">'Statement of Expenditure'!$B$2:$N$47</definedName>
    <definedName name="sub_total_actions">'Statement of Expenditure'!$F$21</definedName>
    <definedName name="sub_total_implement">'Statement of Expenditure'!$F$29</definedName>
    <definedName name="total_cost">'Statement of Expenditure'!$F$31</definedName>
    <definedName name="type_categories" localSheetId="4">EGF_categ_measures!#REF!</definedName>
    <definedName name="type_categories">EGF_categ_measures!#REF!</definedName>
    <definedName name="types_of_categories" localSheetId="4">EGF_categ_measures!#REF!</definedName>
    <definedName name="types_of_categories">EGF_categ_measures!#REF!</definedName>
    <definedName name="workers_benefited">'Statement of Expenditure'!$L$8</definedName>
    <definedName name="workers_targeted">'Statement of Expenditure'!$G$8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3" i="4" l="1"/>
  <c r="F29" i="1"/>
  <c r="G14" i="1" l="1"/>
  <c r="E15" i="1"/>
  <c r="E14" i="1"/>
  <c r="L19" i="1"/>
  <c r="J19" i="1"/>
  <c r="G19" i="1"/>
  <c r="E19" i="1"/>
  <c r="K36" i="1" l="1"/>
  <c r="K21" i="1"/>
  <c r="F21" i="1"/>
  <c r="L15" i="1" l="1"/>
  <c r="L16" i="1"/>
  <c r="L17" i="1"/>
  <c r="L18" i="1"/>
  <c r="J15" i="1"/>
  <c r="J16" i="1"/>
  <c r="J17" i="1"/>
  <c r="J18" i="1"/>
  <c r="G15" i="1"/>
  <c r="G16" i="1"/>
  <c r="G17" i="1"/>
  <c r="G18" i="1"/>
  <c r="E16" i="1"/>
  <c r="E17" i="1"/>
  <c r="E18" i="1"/>
  <c r="L14" i="1" l="1"/>
  <c r="J14" i="1"/>
  <c r="D36" i="1" l="1"/>
  <c r="L47" i="1"/>
  <c r="C36" i="1" l="1"/>
  <c r="A19" i="5" l="1"/>
  <c r="AB3" i="5"/>
  <c r="AC3" i="5"/>
  <c r="AD3" i="5"/>
  <c r="AE3" i="5"/>
  <c r="AA3" i="5"/>
  <c r="Z2" i="5"/>
  <c r="Y2" i="5"/>
  <c r="X2" i="5"/>
  <c r="W2" i="5"/>
  <c r="V2" i="5"/>
  <c r="U2" i="5"/>
  <c r="T2" i="5"/>
  <c r="S2" i="5"/>
  <c r="R2" i="5"/>
  <c r="Q2" i="5"/>
  <c r="P2" i="5"/>
  <c r="O2" i="5"/>
  <c r="N2" i="5"/>
  <c r="M2" i="5"/>
  <c r="L2" i="5"/>
  <c r="K2" i="5"/>
  <c r="J2" i="5"/>
  <c r="I2" i="5"/>
  <c r="H2" i="5"/>
  <c r="G2" i="5"/>
  <c r="F2" i="5"/>
  <c r="E2" i="5"/>
  <c r="D2" i="5"/>
  <c r="C2" i="5"/>
  <c r="B2" i="5"/>
  <c r="A2" i="5"/>
  <c r="B9" i="5" l="1"/>
  <c r="K29" i="1"/>
  <c r="A9" i="5" s="1"/>
  <c r="Z3" i="5"/>
  <c r="A16" i="4"/>
  <c r="AE3" i="4"/>
  <c r="AD3" i="4"/>
  <c r="AC3" i="4"/>
  <c r="AB3" i="4"/>
  <c r="AA3" i="4"/>
  <c r="P2" i="4"/>
  <c r="O2" i="4"/>
  <c r="O3" i="4" s="1"/>
  <c r="Z2" i="4"/>
  <c r="Y2" i="4"/>
  <c r="Y3" i="4" s="1"/>
  <c r="X2" i="4"/>
  <c r="W2" i="4"/>
  <c r="W3" i="4" s="1"/>
  <c r="V2" i="4"/>
  <c r="U2" i="4"/>
  <c r="U3" i="4" s="1"/>
  <c r="T2" i="4"/>
  <c r="S2" i="4"/>
  <c r="S3" i="4" s="1"/>
  <c r="R2" i="4"/>
  <c r="Q2" i="4"/>
  <c r="Q3" i="4" s="1"/>
  <c r="N2" i="4"/>
  <c r="M2" i="4"/>
  <c r="M3" i="4" s="1"/>
  <c r="L2" i="4"/>
  <c r="K2" i="4"/>
  <c r="K3" i="4" s="1"/>
  <c r="J2" i="4"/>
  <c r="I2" i="4"/>
  <c r="I3" i="4" s="1"/>
  <c r="H2" i="4"/>
  <c r="G2" i="4"/>
  <c r="G3" i="4" s="1"/>
  <c r="F2" i="4"/>
  <c r="E2" i="4"/>
  <c r="E3" i="4" s="1"/>
  <c r="D2" i="4"/>
  <c r="C2" i="4"/>
  <c r="C3" i="4" s="1"/>
  <c r="B2" i="4"/>
  <c r="A2" i="4"/>
  <c r="A1" i="3"/>
  <c r="A22" i="4" l="1"/>
  <c r="A9" i="4"/>
  <c r="F31" i="1"/>
  <c r="F23" i="1" s="1"/>
  <c r="Y3" i="5"/>
  <c r="A6" i="5"/>
  <c r="K31" i="1"/>
  <c r="U3" i="5"/>
  <c r="M3" i="5"/>
  <c r="E3" i="5"/>
  <c r="V3" i="5"/>
  <c r="N3" i="5"/>
  <c r="F3" i="5"/>
  <c r="Q3" i="5"/>
  <c r="I3" i="5"/>
  <c r="A3" i="5"/>
  <c r="R3" i="5"/>
  <c r="J3" i="5"/>
  <c r="B3" i="5"/>
  <c r="W3" i="5"/>
  <c r="S3" i="5"/>
  <c r="O3" i="5"/>
  <c r="K3" i="5"/>
  <c r="G3" i="5"/>
  <c r="C3" i="5"/>
  <c r="X3" i="5"/>
  <c r="T3" i="5"/>
  <c r="P3" i="5"/>
  <c r="L3" i="5"/>
  <c r="H3" i="5"/>
  <c r="D3" i="5"/>
  <c r="E9" i="5"/>
  <c r="B3" i="4"/>
  <c r="D3" i="4"/>
  <c r="F3" i="4"/>
  <c r="H3" i="4"/>
  <c r="J3" i="4"/>
  <c r="L3" i="4"/>
  <c r="N3" i="4"/>
  <c r="R3" i="4"/>
  <c r="T3" i="4"/>
  <c r="V3" i="4"/>
  <c r="X3" i="4"/>
  <c r="Z3" i="4"/>
  <c r="P3" i="4"/>
  <c r="B9" i="4"/>
  <c r="E9" i="4" s="1"/>
  <c r="B6" i="4"/>
  <c r="F34" i="1" l="1"/>
  <c r="A22" i="5"/>
  <c r="C22" i="5" s="1"/>
  <c r="C22" i="4"/>
  <c r="L39" i="1"/>
  <c r="B19" i="5"/>
  <c r="K39" i="1"/>
  <c r="M39" i="1" s="1"/>
  <c r="N39" i="1" s="1"/>
  <c r="B6" i="5"/>
  <c r="E6" i="5" s="1"/>
  <c r="A13" i="5"/>
  <c r="K23" i="1"/>
  <c r="B13" i="4"/>
  <c r="K46" i="1" l="1"/>
  <c r="K45" i="1"/>
  <c r="B16" i="5"/>
  <c r="B13" i="5"/>
  <c r="A16" i="5" s="1"/>
  <c r="C19" i="5" s="1"/>
  <c r="C16" i="4"/>
  <c r="K47" i="1" l="1"/>
  <c r="E13" i="5"/>
  <c r="A13" i="4"/>
  <c r="E13" i="4" s="1"/>
  <c r="A6" i="4"/>
  <c r="E6" i="4" s="1"/>
  <c r="C16" i="5" l="1"/>
  <c r="B16" i="4"/>
  <c r="E16" i="4" l="1"/>
  <c r="C19" i="4"/>
  <c r="E19" i="5"/>
  <c r="E16" i="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KINZELMANN Marianne (EMPL)</author>
  </authors>
  <commentList>
    <comment ref="C13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see tab Definitions - type of measures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<sst xmlns="http://schemas.openxmlformats.org/spreadsheetml/2006/main" count="224" uniqueCount="187">
  <si>
    <t>control activities</t>
  </si>
  <si>
    <t>preparatory</t>
  </si>
  <si>
    <t>information and publicity</t>
  </si>
  <si>
    <t>management</t>
  </si>
  <si>
    <t>Euro</t>
  </si>
  <si>
    <t>Member State:</t>
  </si>
  <si>
    <t>a</t>
  </si>
  <si>
    <t>b</t>
  </si>
  <si>
    <t>Implementation and Financial Plan for a contribution under the EGF</t>
  </si>
  <si>
    <t>c=a*b</t>
  </si>
  <si>
    <t>Actions</t>
  </si>
  <si>
    <t>Total cost</t>
  </si>
  <si>
    <t>(estimated number)</t>
  </si>
  <si>
    <t>(estimate in Euro)</t>
  </si>
  <si>
    <t>(EGF and national co-financing)</t>
  </si>
  <si>
    <t>(number)</t>
  </si>
  <si>
    <t>(Euro)</t>
  </si>
  <si>
    <t>Numbers of workers assisted</t>
  </si>
  <si>
    <t>Cost per worker assisted</t>
  </si>
  <si>
    <t>Sub-total  Activities for implementing the package of personalised services</t>
  </si>
  <si>
    <t>7 Promotion of entrepreneurship</t>
  </si>
  <si>
    <t>2 Training and re-training</t>
  </si>
  <si>
    <t>Category 
of measures</t>
  </si>
  <si>
    <t>1 Individual job search assistance, case management and general information services</t>
  </si>
  <si>
    <t>0 Category not defined in the list (please check only if no other category can be used)</t>
  </si>
  <si>
    <t>EGF contribution paid initially</t>
  </si>
  <si>
    <t xml:space="preserve">Total no. of workers having benefited from EGF support
(according to Final Report)
</t>
  </si>
  <si>
    <t>Final Budget consumption</t>
  </si>
  <si>
    <r>
      <t xml:space="preserve">Estimated amount in €
ALMP Category 1
Individual case management
</t>
    </r>
    <r>
      <rPr>
        <sz val="10"/>
        <color indexed="56"/>
        <rFont val="Arial"/>
        <family val="2"/>
      </rPr>
      <t>(as to Financing Decision)</t>
    </r>
  </si>
  <si>
    <r>
      <t xml:space="preserve">Estimated no. of workers
ALMP Category 1
Individual case management
</t>
    </r>
    <r>
      <rPr>
        <sz val="10"/>
        <color indexed="56"/>
        <rFont val="Arial"/>
        <family val="2"/>
      </rPr>
      <t>(as to Financing Decision)</t>
    </r>
  </si>
  <si>
    <r>
      <t xml:space="preserve">Estimated amount in €
ALMP Category 2
Training and re-training
</t>
    </r>
    <r>
      <rPr>
        <sz val="10"/>
        <color indexed="56"/>
        <rFont val="Arial"/>
        <family val="2"/>
      </rPr>
      <t>(as to Financing Decision)</t>
    </r>
  </si>
  <si>
    <r>
      <t xml:space="preserve">Estimated no. of workers
ALMP Category 2
Training and re-training
</t>
    </r>
    <r>
      <rPr>
        <sz val="10"/>
        <color indexed="56"/>
        <rFont val="Arial"/>
        <family val="2"/>
      </rPr>
      <t>(as to Financing Decision)</t>
    </r>
  </si>
  <si>
    <r>
      <t xml:space="preserve">Estimated amount in €
ALMP Category 3
Job rotation and job sharing
</t>
    </r>
    <r>
      <rPr>
        <sz val="10"/>
        <color indexed="56"/>
        <rFont val="Arial"/>
        <family val="2"/>
      </rPr>
      <t>(as to Financing Decision)</t>
    </r>
  </si>
  <si>
    <r>
      <t xml:space="preserve">Estimated no. of workers
ALMP Category 3
Job rotation and job sharing
</t>
    </r>
    <r>
      <rPr>
        <sz val="10"/>
        <color indexed="56"/>
        <rFont val="Arial"/>
        <family val="2"/>
      </rPr>
      <t>(as to Financing Decision)</t>
    </r>
  </si>
  <si>
    <r>
      <t xml:space="preserve">Estimated amount in €
ALMP Category 4
Employment and recruitment incentives
</t>
    </r>
    <r>
      <rPr>
        <sz val="10"/>
        <color indexed="56"/>
        <rFont val="Arial"/>
        <family val="2"/>
      </rPr>
      <t>(as to Financing Decision)</t>
    </r>
  </si>
  <si>
    <r>
      <t xml:space="preserve">Estimated no. of workers
ALMP Category 4
Employment and recruitment incentives
</t>
    </r>
    <r>
      <rPr>
        <sz val="10"/>
        <color indexed="56"/>
        <rFont val="Arial"/>
        <family val="2"/>
      </rPr>
      <t>(as to Financing Decision)</t>
    </r>
  </si>
  <si>
    <r>
      <t xml:space="preserve">Estimated amount in €
ALMP Category 5
Supported employment and rehabilitation
</t>
    </r>
    <r>
      <rPr>
        <sz val="10"/>
        <color indexed="56"/>
        <rFont val="Arial"/>
        <family val="2"/>
      </rPr>
      <t>(as to Financing Decision)</t>
    </r>
  </si>
  <si>
    <r>
      <t xml:space="preserve">Estimated no. of workers
ALMP Category 5
Supported employment and rehabilitation
</t>
    </r>
    <r>
      <rPr>
        <sz val="10"/>
        <color indexed="56"/>
        <rFont val="Arial"/>
        <family val="2"/>
      </rPr>
      <t>(as to Financing Decision)</t>
    </r>
  </si>
  <si>
    <r>
      <t xml:space="preserve">Estimated amount in €
ALMP Category 6
Direct job creation
</t>
    </r>
    <r>
      <rPr>
        <sz val="10"/>
        <color indexed="56"/>
        <rFont val="Arial"/>
        <family val="2"/>
      </rPr>
      <t>(as to Financing Decision)</t>
    </r>
  </si>
  <si>
    <r>
      <t xml:space="preserve">Estimated no. of workers
ALMP Category 6
Direct job creation
</t>
    </r>
    <r>
      <rPr>
        <sz val="10"/>
        <color indexed="56"/>
        <rFont val="Arial"/>
        <family val="2"/>
      </rPr>
      <t>(as to Financing Decision)</t>
    </r>
  </si>
  <si>
    <r>
      <t xml:space="preserve">Estimated amount in €
ALMP Category 7
Promotion of entrepreneurship
</t>
    </r>
    <r>
      <rPr>
        <sz val="10"/>
        <color indexed="56"/>
        <rFont val="Arial"/>
        <family val="2"/>
      </rPr>
      <t>(as to Financing Decision)</t>
    </r>
  </si>
  <si>
    <r>
      <t xml:space="preserve">Estimated no. of workers
ALMP Category 7
Promotion of entrepreneurship
</t>
    </r>
    <r>
      <rPr>
        <sz val="10"/>
        <color indexed="56"/>
        <rFont val="Arial"/>
        <family val="2"/>
      </rPr>
      <t>(as to Financing Decision)</t>
    </r>
  </si>
  <si>
    <r>
      <t xml:space="preserve">Estimated amount in €
ALMP Category 0
Other measures
</t>
    </r>
    <r>
      <rPr>
        <sz val="10"/>
        <color indexed="56"/>
        <rFont val="Arial"/>
        <family val="2"/>
      </rPr>
      <t>(as to Financing Decision)</t>
    </r>
  </si>
  <si>
    <r>
      <t xml:space="preserve">Estimated no. of workers
ALMP Category 0
Other measures
</t>
    </r>
    <r>
      <rPr>
        <sz val="10"/>
        <color indexed="56"/>
        <rFont val="Arial"/>
        <family val="2"/>
      </rPr>
      <t>(as to Financing Decision)</t>
    </r>
  </si>
  <si>
    <r>
      <t xml:space="preserve">Estimated amount in €
Category 0.1
Job search allowances
</t>
    </r>
    <r>
      <rPr>
        <sz val="10"/>
        <color indexed="56"/>
        <rFont val="Arial"/>
        <family val="2"/>
      </rPr>
      <t>(as to Financing Decision)</t>
    </r>
  </si>
  <si>
    <r>
      <t xml:space="preserve">Estimated no. of workers
Category 0.1
Job search allowances
</t>
    </r>
    <r>
      <rPr>
        <sz val="10"/>
        <color indexed="56"/>
        <rFont val="Arial"/>
        <family val="2"/>
      </rPr>
      <t>(as to Financing Decision)</t>
    </r>
  </si>
  <si>
    <r>
      <t xml:space="preserve">Estimated amount in €
Category 0.2
Training allowances
</t>
    </r>
    <r>
      <rPr>
        <sz val="10"/>
        <color indexed="56"/>
        <rFont val="Arial"/>
        <family val="2"/>
      </rPr>
      <t>(as to Financing Decision)</t>
    </r>
  </si>
  <si>
    <r>
      <t xml:space="preserve">Estimated no. of workers
Category 0.2
Training allowances
</t>
    </r>
    <r>
      <rPr>
        <sz val="10"/>
        <color indexed="56"/>
        <rFont val="Arial"/>
        <family val="2"/>
      </rPr>
      <t>(as to Financing Decision)</t>
    </r>
  </si>
  <si>
    <r>
      <t xml:space="preserve">Estimated amount in €
Category 0.3
Mobility allowances
</t>
    </r>
    <r>
      <rPr>
        <sz val="10"/>
        <color indexed="56"/>
        <rFont val="Arial"/>
        <family val="2"/>
      </rPr>
      <t>(as to Financing Decision)</t>
    </r>
  </si>
  <si>
    <r>
      <t xml:space="preserve">Estimated no. of workers
Category 0.3
Mobility allowances
</t>
    </r>
    <r>
      <rPr>
        <sz val="10"/>
        <color indexed="56"/>
        <rFont val="Arial"/>
        <family val="2"/>
      </rPr>
      <t>(as to Financing Decision)</t>
    </r>
  </si>
  <si>
    <r>
      <t xml:space="preserve">Estimated amount in €
Category 0.4
Subsistence allowances
</t>
    </r>
    <r>
      <rPr>
        <sz val="10"/>
        <color indexed="56"/>
        <rFont val="Arial"/>
        <family val="2"/>
      </rPr>
      <t>(as to Financing Decision)</t>
    </r>
  </si>
  <si>
    <r>
      <t xml:space="preserve">Estimated no. of workers
Category 0.4
Subsistence allowances
</t>
    </r>
    <r>
      <rPr>
        <sz val="10"/>
        <color indexed="56"/>
        <rFont val="Arial"/>
        <family val="2"/>
      </rPr>
      <t>(as to Financing Decision)</t>
    </r>
  </si>
  <si>
    <r>
      <t xml:space="preserve">Estimated amount in €
Category 0.5
Other allowances
</t>
    </r>
    <r>
      <rPr>
        <sz val="10"/>
        <color indexed="56"/>
        <rFont val="Arial"/>
        <family val="2"/>
      </rPr>
      <t>(as to Financing Decision)</t>
    </r>
  </si>
  <si>
    <r>
      <t xml:space="preserve">Estimated no. of workers
Category 0.5
Other allowances
</t>
    </r>
    <r>
      <rPr>
        <sz val="10"/>
        <color indexed="56"/>
        <rFont val="Arial"/>
        <family val="2"/>
      </rPr>
      <t>(as to Financing Decision)</t>
    </r>
  </si>
  <si>
    <r>
      <t xml:space="preserve">Implementing activities in €
</t>
    </r>
    <r>
      <rPr>
        <sz val="10"/>
        <color indexed="10"/>
        <rFont val="Arial"/>
        <family val="2"/>
      </rPr>
      <t xml:space="preserve">preparatory
</t>
    </r>
    <r>
      <rPr>
        <sz val="10"/>
        <color indexed="56"/>
        <rFont val="Arial"/>
        <family val="2"/>
      </rPr>
      <t>(as to Financing Decision)</t>
    </r>
  </si>
  <si>
    <r>
      <t xml:space="preserve">Implementing activities  in €
</t>
    </r>
    <r>
      <rPr>
        <sz val="10"/>
        <color indexed="10"/>
        <rFont val="Arial"/>
        <family val="2"/>
      </rPr>
      <t xml:space="preserve">management
</t>
    </r>
    <r>
      <rPr>
        <sz val="10"/>
        <color indexed="56"/>
        <rFont val="Arial"/>
        <family val="2"/>
      </rPr>
      <t>(as to Financing Decision)</t>
    </r>
  </si>
  <si>
    <r>
      <t xml:space="preserve">Implementing activities in €
</t>
    </r>
    <r>
      <rPr>
        <sz val="10"/>
        <color indexed="10"/>
        <rFont val="Arial"/>
        <family val="2"/>
      </rPr>
      <t xml:space="preserve">information and publicity
</t>
    </r>
    <r>
      <rPr>
        <sz val="10"/>
        <color indexed="56"/>
        <rFont val="Arial"/>
        <family val="2"/>
      </rPr>
      <t>(as to Financing Decision)</t>
    </r>
  </si>
  <si>
    <r>
      <t xml:space="preserve">Implementing activities in €
</t>
    </r>
    <r>
      <rPr>
        <sz val="10"/>
        <color indexed="10"/>
        <rFont val="Arial"/>
        <family val="2"/>
      </rPr>
      <t xml:space="preserve">control activities
</t>
    </r>
    <r>
      <rPr>
        <sz val="10"/>
        <color indexed="56"/>
        <rFont val="Arial"/>
        <family val="2"/>
      </rPr>
      <t>(as to Financing Decision)</t>
    </r>
  </si>
  <si>
    <r>
      <t xml:space="preserve">Implementing activities in €
 </t>
    </r>
    <r>
      <rPr>
        <sz val="10"/>
        <color indexed="10"/>
        <rFont val="Arial"/>
        <family val="2"/>
      </rPr>
      <t xml:space="preserve">other
</t>
    </r>
    <r>
      <rPr>
        <sz val="10"/>
        <color indexed="56"/>
        <rFont val="Arial"/>
        <family val="2"/>
      </rPr>
      <t>(as to Financing Decision)</t>
    </r>
  </si>
  <si>
    <t>other</t>
  </si>
  <si>
    <t>Sub total actions</t>
  </si>
  <si>
    <t>difference</t>
  </si>
  <si>
    <t>Sub total implem</t>
  </si>
  <si>
    <t>Total cost calculated</t>
  </si>
  <si>
    <t>Sub total actions calculated</t>
  </si>
  <si>
    <t>Sub total implem calculated</t>
  </si>
  <si>
    <t>percentage contribution</t>
  </si>
  <si>
    <t>contrib</t>
  </si>
  <si>
    <t>contrib calculated</t>
  </si>
  <si>
    <r>
      <t xml:space="preserve">Actual amount in €
ALMP Category 1
Individual case management
</t>
    </r>
    <r>
      <rPr>
        <b/>
        <sz val="10"/>
        <color indexed="12"/>
        <rFont val="Arial"/>
        <family val="2"/>
      </rPr>
      <t>(as to Final Report)</t>
    </r>
    <r>
      <rPr>
        <sz val="10"/>
        <rFont val="Arial"/>
        <family val="2"/>
      </rPr>
      <t xml:space="preserve">
</t>
    </r>
  </si>
  <si>
    <r>
      <t xml:space="preserve">Actual no. of workers
ALMP Category 1
Individual case management
</t>
    </r>
    <r>
      <rPr>
        <b/>
        <sz val="10"/>
        <color indexed="12"/>
        <rFont val="Arial"/>
        <family val="2"/>
      </rPr>
      <t>(as to Final Report)</t>
    </r>
  </si>
  <si>
    <r>
      <t xml:space="preserve">Actual amount in €
ALMP Category 2
Training and re-training
</t>
    </r>
    <r>
      <rPr>
        <b/>
        <sz val="10"/>
        <color indexed="12"/>
        <rFont val="Arial"/>
        <family val="2"/>
      </rPr>
      <t>(as to Final Report)</t>
    </r>
  </si>
  <si>
    <r>
      <t xml:space="preserve">Actual no. of workers
ALMP Category 2
Training and re-training
</t>
    </r>
    <r>
      <rPr>
        <b/>
        <sz val="10"/>
        <color indexed="12"/>
        <rFont val="Arial"/>
        <family val="2"/>
      </rPr>
      <t>(as to Final Report)</t>
    </r>
  </si>
  <si>
    <r>
      <t xml:space="preserve">Actual amount in €
ALMP Category 3
Job rotation and job sharing
</t>
    </r>
    <r>
      <rPr>
        <b/>
        <sz val="10"/>
        <color indexed="12"/>
        <rFont val="Arial"/>
        <family val="2"/>
      </rPr>
      <t>(as to Final Report)</t>
    </r>
  </si>
  <si>
    <r>
      <t xml:space="preserve">Actual no. of workers
ALMP Category 3
Job rotation and job sharing
</t>
    </r>
    <r>
      <rPr>
        <b/>
        <sz val="10"/>
        <color indexed="12"/>
        <rFont val="Arial"/>
        <family val="2"/>
      </rPr>
      <t>(as to Final Report)</t>
    </r>
  </si>
  <si>
    <r>
      <t xml:space="preserve">Actual amount in €
ALMP Category 4
Employment and recruitment incentives
</t>
    </r>
    <r>
      <rPr>
        <b/>
        <sz val="10"/>
        <color indexed="12"/>
        <rFont val="Arial"/>
        <family val="2"/>
      </rPr>
      <t>(as to Final Report)</t>
    </r>
  </si>
  <si>
    <r>
      <t xml:space="preserve">Actual no. of workers
ALMP Category 4
Employment and recruitment incentives
</t>
    </r>
    <r>
      <rPr>
        <b/>
        <sz val="10"/>
        <color indexed="12"/>
        <rFont val="Arial"/>
        <family val="2"/>
      </rPr>
      <t>(as to Final Report)</t>
    </r>
  </si>
  <si>
    <r>
      <t xml:space="preserve">Actual amount in €
ALMP Category 5
Supported employment and rehabilitation
</t>
    </r>
    <r>
      <rPr>
        <b/>
        <sz val="10"/>
        <color indexed="12"/>
        <rFont val="Arial"/>
        <family val="2"/>
      </rPr>
      <t>(as to Final Report)</t>
    </r>
  </si>
  <si>
    <r>
      <t xml:space="preserve">Actual no. of workers
ALMP Category 5
Supported employment and rehabilitation
</t>
    </r>
    <r>
      <rPr>
        <b/>
        <sz val="10"/>
        <color indexed="12"/>
        <rFont val="Arial"/>
        <family val="2"/>
      </rPr>
      <t>(as to Final Report)</t>
    </r>
  </si>
  <si>
    <r>
      <t xml:space="preserve">Actual amount in €
ALMP Category 6
Direct job creation
</t>
    </r>
    <r>
      <rPr>
        <b/>
        <sz val="10"/>
        <color indexed="12"/>
        <rFont val="Arial"/>
        <family val="2"/>
      </rPr>
      <t>(as to Final Report)</t>
    </r>
  </si>
  <si>
    <r>
      <t xml:space="preserve">Actual no. of workers
ALMP Category 6
Direct job creation
</t>
    </r>
    <r>
      <rPr>
        <b/>
        <sz val="10"/>
        <color indexed="12"/>
        <rFont val="Arial"/>
        <family val="2"/>
      </rPr>
      <t>(as to Final Report)</t>
    </r>
  </si>
  <si>
    <r>
      <t xml:space="preserve">Actual amount in €
ALMP Category 7
Promotion of entrepreneurship
</t>
    </r>
    <r>
      <rPr>
        <b/>
        <sz val="10"/>
        <color indexed="12"/>
        <rFont val="Arial"/>
        <family val="2"/>
      </rPr>
      <t>(as to Final Report)</t>
    </r>
  </si>
  <si>
    <r>
      <t xml:space="preserve">Actual no. of workers
ALMP Category 7
Promotion of entrepreneurship
</t>
    </r>
    <r>
      <rPr>
        <b/>
        <sz val="10"/>
        <color indexed="12"/>
        <rFont val="Arial"/>
        <family val="2"/>
      </rPr>
      <t>(as to Final Report)</t>
    </r>
  </si>
  <si>
    <r>
      <t xml:space="preserve">Actual amount in €
ALMP Category 0
Other measures
</t>
    </r>
    <r>
      <rPr>
        <b/>
        <sz val="10"/>
        <color indexed="12"/>
        <rFont val="Arial"/>
        <family val="2"/>
      </rPr>
      <t>(as to Final Report)</t>
    </r>
  </si>
  <si>
    <r>
      <t xml:space="preserve">Actual no. of workers
ALMP Category 0
Other measures
</t>
    </r>
    <r>
      <rPr>
        <b/>
        <sz val="10"/>
        <color indexed="12"/>
        <rFont val="Arial"/>
        <family val="2"/>
      </rPr>
      <t>(as to Final Report)</t>
    </r>
  </si>
  <si>
    <r>
      <t xml:space="preserve">Actual amount in €
Category 0.1
Job search allowances
</t>
    </r>
    <r>
      <rPr>
        <b/>
        <sz val="10"/>
        <color indexed="12"/>
        <rFont val="Arial"/>
        <family val="2"/>
      </rPr>
      <t>(as to Final Report)</t>
    </r>
  </si>
  <si>
    <r>
      <t xml:space="preserve">Actual no. of workers
Category 0.1
Job search allowances
</t>
    </r>
    <r>
      <rPr>
        <b/>
        <sz val="10"/>
        <color indexed="12"/>
        <rFont val="Arial"/>
        <family val="2"/>
      </rPr>
      <t>(as to Final Report)</t>
    </r>
  </si>
  <si>
    <r>
      <t xml:space="preserve">Actual amount in €
Category 0.2
Training allowances
</t>
    </r>
    <r>
      <rPr>
        <b/>
        <sz val="10"/>
        <color indexed="12"/>
        <rFont val="Arial"/>
        <family val="2"/>
      </rPr>
      <t>(as to Final Report)</t>
    </r>
  </si>
  <si>
    <r>
      <t xml:space="preserve">Actual no. of workers
Category 0.2
Training allowances
</t>
    </r>
    <r>
      <rPr>
        <b/>
        <sz val="10"/>
        <color indexed="12"/>
        <rFont val="Arial"/>
        <family val="2"/>
      </rPr>
      <t>(as to Final Report)</t>
    </r>
  </si>
  <si>
    <r>
      <t xml:space="preserve">Actual amount in €
Category 0.3
Mobility allowances
</t>
    </r>
    <r>
      <rPr>
        <b/>
        <sz val="10"/>
        <color indexed="12"/>
        <rFont val="Arial"/>
        <family val="2"/>
      </rPr>
      <t>(as to Final Report)</t>
    </r>
  </si>
  <si>
    <r>
      <t xml:space="preserve">Actual no. of workers
Category 0.3
Mobility allowances
</t>
    </r>
    <r>
      <rPr>
        <b/>
        <sz val="10"/>
        <color indexed="12"/>
        <rFont val="Arial"/>
        <family val="2"/>
      </rPr>
      <t>(as to Final Report)</t>
    </r>
  </si>
  <si>
    <r>
      <t xml:space="preserve">Actual amount in €
Category 0.4
Subsistence allowances
</t>
    </r>
    <r>
      <rPr>
        <b/>
        <sz val="10"/>
        <color indexed="12"/>
        <rFont val="Arial"/>
        <family val="2"/>
      </rPr>
      <t>(as to Final Report)</t>
    </r>
  </si>
  <si>
    <r>
      <t xml:space="preserve">Actual no. of workers
Category 0.4
Subsistence allowances
</t>
    </r>
    <r>
      <rPr>
        <b/>
        <sz val="10"/>
        <color indexed="12"/>
        <rFont val="Arial"/>
        <family val="2"/>
      </rPr>
      <t>(as to Final Report)</t>
    </r>
  </si>
  <si>
    <r>
      <t xml:space="preserve">Actual amount in €
Category 0.5
Other allowances
</t>
    </r>
    <r>
      <rPr>
        <b/>
        <sz val="10"/>
        <color indexed="12"/>
        <rFont val="Arial"/>
        <family val="2"/>
      </rPr>
      <t>(as to Final Report)</t>
    </r>
  </si>
  <si>
    <r>
      <t xml:space="preserve">Actual no. of workers
Category 0.5
Other allowances
</t>
    </r>
    <r>
      <rPr>
        <b/>
        <sz val="10"/>
        <color indexed="12"/>
        <rFont val="Arial"/>
        <family val="2"/>
      </rPr>
      <t>(as to Final Report)</t>
    </r>
  </si>
  <si>
    <r>
      <t xml:space="preserve">Implementing activities </t>
    </r>
    <r>
      <rPr>
        <sz val="10"/>
        <color indexed="10"/>
        <rFont val="Arial"/>
        <family val="2"/>
      </rPr>
      <t>preparatory</t>
    </r>
    <r>
      <rPr>
        <sz val="10"/>
        <rFont val="Arial"/>
        <family val="2"/>
      </rPr>
      <t xml:space="preserve">
</t>
    </r>
    <r>
      <rPr>
        <sz val="10"/>
        <color indexed="12"/>
        <rFont val="Arial"/>
        <family val="2"/>
      </rPr>
      <t>(</t>
    </r>
    <r>
      <rPr>
        <b/>
        <sz val="10"/>
        <color indexed="12"/>
        <rFont val="Arial"/>
        <family val="2"/>
      </rPr>
      <t>as to Final Report</t>
    </r>
    <r>
      <rPr>
        <sz val="10"/>
        <color indexed="12"/>
        <rFont val="Arial"/>
        <family val="2"/>
      </rPr>
      <t>)</t>
    </r>
  </si>
  <si>
    <r>
      <t xml:space="preserve">Implementing activities </t>
    </r>
    <r>
      <rPr>
        <sz val="10"/>
        <color indexed="10"/>
        <rFont val="Arial"/>
        <family val="2"/>
      </rPr>
      <t>management</t>
    </r>
    <r>
      <rPr>
        <sz val="10"/>
        <rFont val="Arial"/>
        <family val="2"/>
      </rPr>
      <t xml:space="preserve">
</t>
    </r>
    <r>
      <rPr>
        <b/>
        <sz val="10"/>
        <color indexed="12"/>
        <rFont val="Arial"/>
        <family val="2"/>
      </rPr>
      <t>(as to Final Report</t>
    </r>
    <r>
      <rPr>
        <sz val="10"/>
        <color indexed="12"/>
        <rFont val="Arial"/>
        <family val="2"/>
      </rPr>
      <t>)</t>
    </r>
  </si>
  <si>
    <r>
      <t xml:space="preserve">Implementing activities
</t>
    </r>
    <r>
      <rPr>
        <sz val="10"/>
        <color indexed="10"/>
        <rFont val="Arial"/>
        <family val="2"/>
      </rPr>
      <t>information and publicity</t>
    </r>
    <r>
      <rPr>
        <sz val="10"/>
        <rFont val="Arial"/>
        <family val="2"/>
      </rPr>
      <t xml:space="preserve">
</t>
    </r>
    <r>
      <rPr>
        <sz val="10"/>
        <color indexed="12"/>
        <rFont val="Arial"/>
        <family val="2"/>
      </rPr>
      <t>(</t>
    </r>
    <r>
      <rPr>
        <b/>
        <sz val="10"/>
        <color indexed="12"/>
        <rFont val="Arial"/>
        <family val="2"/>
      </rPr>
      <t>as to Final Report</t>
    </r>
    <r>
      <rPr>
        <sz val="10"/>
        <color indexed="12"/>
        <rFont val="Arial"/>
        <family val="2"/>
      </rPr>
      <t>)</t>
    </r>
    <r>
      <rPr>
        <sz val="10"/>
        <rFont val="Arial"/>
        <family val="2"/>
      </rPr>
      <t xml:space="preserve">
</t>
    </r>
  </si>
  <si>
    <r>
      <t xml:space="preserve">Implementing activities
</t>
    </r>
    <r>
      <rPr>
        <sz val="10"/>
        <color indexed="10"/>
        <rFont val="Arial"/>
        <family val="2"/>
      </rPr>
      <t>control activities</t>
    </r>
    <r>
      <rPr>
        <sz val="10"/>
        <rFont val="Arial"/>
        <family val="2"/>
      </rPr>
      <t xml:space="preserve">
</t>
    </r>
    <r>
      <rPr>
        <sz val="10"/>
        <color indexed="12"/>
        <rFont val="Arial"/>
        <family val="2"/>
      </rPr>
      <t>(</t>
    </r>
    <r>
      <rPr>
        <b/>
        <sz val="10"/>
        <color indexed="12"/>
        <rFont val="Arial"/>
        <family val="2"/>
      </rPr>
      <t>as to Final Report</t>
    </r>
    <r>
      <rPr>
        <sz val="10"/>
        <color indexed="12"/>
        <rFont val="Arial"/>
        <family val="2"/>
      </rPr>
      <t>)</t>
    </r>
  </si>
  <si>
    <r>
      <t xml:space="preserve">Implementing activities
 </t>
    </r>
    <r>
      <rPr>
        <sz val="10"/>
        <color indexed="10"/>
        <rFont val="Arial"/>
        <family val="2"/>
      </rPr>
      <t>other</t>
    </r>
    <r>
      <rPr>
        <sz val="10"/>
        <rFont val="Arial"/>
        <family val="2"/>
      </rPr>
      <t xml:space="preserve">
</t>
    </r>
    <r>
      <rPr>
        <b/>
        <sz val="10"/>
        <color indexed="12"/>
        <rFont val="Arial"/>
        <family val="2"/>
      </rPr>
      <t>(as to Final Report</t>
    </r>
    <r>
      <rPr>
        <sz val="10"/>
        <color indexed="12"/>
        <rFont val="Arial"/>
        <family val="2"/>
      </rPr>
      <t>)</t>
    </r>
  </si>
  <si>
    <t>Actual Sub total actions</t>
  </si>
  <si>
    <t>Actual Sub total implem</t>
  </si>
  <si>
    <t>Actual Sub total implem calculated</t>
  </si>
  <si>
    <t>Actual Total cost</t>
  </si>
  <si>
    <t>Actual Total cost calculated</t>
  </si>
  <si>
    <t>Budg consum.</t>
  </si>
  <si>
    <t>Budg consum calculated</t>
  </si>
  <si>
    <t>Actual Sub total actions calculated</t>
  </si>
  <si>
    <t>Share actual expenditure</t>
  </si>
  <si>
    <t>EGF actual expenditure</t>
  </si>
  <si>
    <t>EGF actual expenditure calculated</t>
  </si>
  <si>
    <t>Major categories of measures co-financed by the EGF</t>
  </si>
  <si>
    <t>(categories and definitions compiled on the basis of the Eurostat methodology described in</t>
  </si>
  <si>
    <t>Labour market policy database — Methodology — Revision of June 2006</t>
  </si>
  <si>
    <t>http://epp.eurostat.ec.europa.eu/cache/ITY_OFFPUB/KS-BF-06-003/EN/KS-BF-06-003-EN.PDF</t>
  </si>
  <si>
    <t>Definition of major categories, based on Eurostat's  Labour market policy database — Methodology — Revision of June 2006</t>
  </si>
  <si>
    <t>Intensive, personalised job search and re-integration assistance, such as counselling, career guidance, skills certification, personalised action plans, market prospection and job matching etc; open information services for jobseekers</t>
  </si>
  <si>
    <t>Training and re-training: institutional training (school, training centre or similar); vocational training; supervised workplace training; apprenticeship schemes</t>
  </si>
  <si>
    <t>Category not defined in the list</t>
  </si>
  <si>
    <t>contrib calculated rounded down</t>
  </si>
  <si>
    <t>Balance of EGF funding unspent</t>
  </si>
  <si>
    <t>Certified actual expenditure (final report)</t>
  </si>
  <si>
    <t>Eligible actual expenditure</t>
  </si>
  <si>
    <t>TOTAL ESTIMATED COST</t>
  </si>
  <si>
    <t xml:space="preserve">Certified EGF share of eligible actual expenditure </t>
  </si>
  <si>
    <t>of  TOTAL ESTIMATED COST</t>
  </si>
  <si>
    <t>Numbers of workers targeted</t>
  </si>
  <si>
    <t>Cost per worker targeted</t>
  </si>
  <si>
    <t>Reimbursement of unspent EGF funding:</t>
  </si>
  <si>
    <t>(**)   cannot be higher than TOTAL ESTIMATED COST</t>
  </si>
  <si>
    <t>(***)  cents rounded down  (to be noted: amount cannot be higher than EGF contribution paid initially)</t>
  </si>
  <si>
    <t>Yes / No</t>
  </si>
  <si>
    <t>(date)</t>
  </si>
  <si>
    <t>1)     The Commission takes into account the re-allocations of funds  communicated by the Member State to
         the Commission during implementation, but these will not be recorded in the EGF database.</t>
  </si>
  <si>
    <t>The cells shaded in green should be completed (to navigate, you can use the 'tab' key ).</t>
  </si>
  <si>
    <t>% of allowances on actions</t>
  </si>
  <si>
    <t>total of allowances</t>
  </si>
  <si>
    <t>total of actual allowances</t>
  </si>
  <si>
    <t>% of actual allowances on actions</t>
  </si>
  <si>
    <t>Balance unspent EGF funds</t>
  </si>
  <si>
    <t>ES</t>
  </si>
  <si>
    <t>MS</t>
  </si>
  <si>
    <t>AT</t>
  </si>
  <si>
    <t>BE</t>
  </si>
  <si>
    <t>BG</t>
  </si>
  <si>
    <t>CZ</t>
  </si>
  <si>
    <t>CY</t>
  </si>
  <si>
    <t>DA</t>
  </si>
  <si>
    <t>DE</t>
  </si>
  <si>
    <t>EL</t>
  </si>
  <si>
    <t>EE</t>
  </si>
  <si>
    <t>FI</t>
  </si>
  <si>
    <t>FR</t>
  </si>
  <si>
    <t>IE</t>
  </si>
  <si>
    <t>HR</t>
  </si>
  <si>
    <t>HU</t>
  </si>
  <si>
    <t>IT</t>
  </si>
  <si>
    <t>LI</t>
  </si>
  <si>
    <t>LV</t>
  </si>
  <si>
    <t>LU</t>
  </si>
  <si>
    <t>MT</t>
  </si>
  <si>
    <t>NL</t>
  </si>
  <si>
    <t>PL</t>
  </si>
  <si>
    <t>PT</t>
  </si>
  <si>
    <t>RO</t>
  </si>
  <si>
    <t>SK</t>
  </si>
  <si>
    <t>SLO</t>
  </si>
  <si>
    <t>SE</t>
  </si>
  <si>
    <t>Maximum EGF co-financing rate</t>
  </si>
  <si>
    <t>Enterprise:</t>
  </si>
  <si>
    <t>template version 01/04/2026</t>
  </si>
  <si>
    <t>----------- Please select one of the categories in the drop down list</t>
  </si>
  <si>
    <t>(**)     rounded down to full EUR</t>
  </si>
  <si>
    <t xml:space="preserve"> (**)</t>
  </si>
  <si>
    <r>
      <t xml:space="preserve"> </t>
    </r>
    <r>
      <rPr>
        <b/>
        <i/>
        <sz val="10"/>
        <rFont val="Arial"/>
        <family val="2"/>
      </rPr>
      <t>(***)</t>
    </r>
    <r>
      <rPr>
        <i/>
        <sz val="10"/>
        <rFont val="Arial"/>
        <family val="2"/>
      </rPr>
      <t xml:space="preserve">
</t>
    </r>
  </si>
  <si>
    <t xml:space="preserve"> (****)</t>
  </si>
  <si>
    <t>(*)     change percentage as appropriate. See tab max cofinancing rate per MS</t>
  </si>
  <si>
    <r>
      <t xml:space="preserve">Has the Member State communicated re-allocations of funds to the Commission during implementation. (FAQ, point 8.15) </t>
    </r>
    <r>
      <rPr>
        <vertAlign val="superscript"/>
        <sz val="9"/>
        <rFont val="Arial"/>
        <family val="2"/>
      </rPr>
      <t xml:space="preserve">1) </t>
    </r>
    <r>
      <rPr>
        <sz val="9"/>
        <rFont val="Arial"/>
        <family val="2"/>
      </rPr>
      <t xml:space="preserve">?  </t>
    </r>
  </si>
  <si>
    <t>Sub-total measures</t>
  </si>
  <si>
    <t>Promotion of entrepreneurship: measures to encourage the unemployed to start their own business or to become self-employed. 
Assistance may take the form of entrepreneurship training, business advice,  etc. It cannot take the form of direct cash benefits related to the start-up initiatives or indirect support including loans, provision of facilities, etc.</t>
  </si>
  <si>
    <t>Total no. of workers targeted for EGF support
(according to Application)</t>
  </si>
  <si>
    <r>
      <t xml:space="preserve">Cost of actions - </t>
    </r>
    <r>
      <rPr>
        <b/>
        <sz val="10"/>
        <color indexed="30"/>
        <rFont val="Arial"/>
        <family val="2"/>
      </rPr>
      <t xml:space="preserve">Estimated Budget 
</t>
    </r>
    <r>
      <rPr>
        <b/>
        <sz val="10"/>
        <rFont val="Arial"/>
        <family val="2"/>
      </rPr>
      <t xml:space="preserve">as described in the application 
</t>
    </r>
  </si>
  <si>
    <r>
      <t>Cost of actions -</t>
    </r>
    <r>
      <rPr>
        <b/>
        <sz val="10"/>
        <color indexed="30"/>
        <rFont val="Arial"/>
        <family val="2"/>
      </rPr>
      <t xml:space="preserve"> Actual Outcome</t>
    </r>
    <r>
      <rPr>
        <b/>
        <sz val="10"/>
        <rFont val="Arial"/>
        <family val="2"/>
      </rPr>
      <t xml:space="preserve">
as reported in the Final Report</t>
    </r>
  </si>
  <si>
    <t>Under Part A please use a separate line for each separate measure</t>
  </si>
  <si>
    <t>A. Mesures (list individual measures planned) 
    (Art. 7(2)(c) of the EGF Regulation)</t>
  </si>
  <si>
    <r>
      <rPr>
        <b/>
        <sz val="10"/>
        <color rgb="FFFF0000"/>
        <rFont val="Arial"/>
        <family val="2"/>
      </rPr>
      <t>To be filled in by the Member State</t>
    </r>
    <r>
      <rPr>
        <b/>
        <sz val="10"/>
        <rFont val="Arial"/>
        <family val="2"/>
      </rPr>
      <t xml:space="preserve">
B. Activities for implementing the package of personalised services (Art. 7(5) of the EGF Regulation)</t>
    </r>
  </si>
  <si>
    <t>Slut på arket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</si>
</sst>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&quot;€&quot;_-;\-* #,##0.00\ &quot;€&quot;_-;_-* &quot;-&quot;??\ &quot;€&quot;_-;_-@_-"/>
    <numFmt numFmtId="165" formatCode="_-* #,##0.00\ _€_-;\-* #,##0.00\ _€_-;_-* &quot;-&quot;??\ _€_-;_-@_-"/>
    <numFmt numFmtId="166" formatCode="_ &quot;€&quot;\ * #,##0.00_ ;_ &quot;€&quot;\ * \-#,##0.00_ ;_ &quot;€&quot;\ * &quot;-&quot;??_ ;_ @_ "/>
    <numFmt numFmtId="167" formatCode="0.0%"/>
    <numFmt numFmtId="168" formatCode="#,##0_ ;\-#,##0\ "/>
  </numFmts>
  <fonts count="55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b/>
      <sz val="16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4"/>
      <color indexed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9"/>
      <name val="Arial"/>
      <family val="2"/>
    </font>
    <font>
      <sz val="10"/>
      <color indexed="10"/>
      <name val="Arial"/>
      <family val="2"/>
    </font>
    <font>
      <sz val="10"/>
      <color indexed="12"/>
      <name val="Arial"/>
      <family val="2"/>
    </font>
    <font>
      <b/>
      <sz val="11"/>
      <name val="Arial"/>
      <family val="2"/>
    </font>
    <font>
      <sz val="10"/>
      <color indexed="9"/>
      <name val="Arial"/>
      <family val="2"/>
    </font>
    <font>
      <b/>
      <sz val="10"/>
      <color indexed="30"/>
      <name val="Arial"/>
      <family val="2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0"/>
      <color rgb="FFFF0000"/>
      <name val="Arial"/>
      <family val="2"/>
    </font>
    <font>
      <sz val="10"/>
      <color rgb="FFFF0000"/>
      <name val="Arial"/>
      <family val="2"/>
    </font>
    <font>
      <sz val="10"/>
      <color rgb="FFC00000"/>
      <name val="Arial"/>
      <family val="2"/>
    </font>
    <font>
      <b/>
      <sz val="10"/>
      <color rgb="FFC00000"/>
      <name val="Arial"/>
      <family val="2"/>
    </font>
    <font>
      <sz val="10"/>
      <color indexed="56"/>
      <name val="Arial"/>
      <family val="2"/>
    </font>
    <font>
      <b/>
      <sz val="10"/>
      <color indexed="12"/>
      <name val="Arial"/>
      <family val="2"/>
    </font>
    <font>
      <b/>
      <sz val="24"/>
      <color rgb="FF006100"/>
      <name val="Calibri"/>
      <family val="2"/>
      <scheme val="minor"/>
    </font>
    <font>
      <sz val="14"/>
      <name val="Times New Roman"/>
      <family val="1"/>
    </font>
    <font>
      <sz val="12"/>
      <name val="Times New Roman"/>
      <family val="1"/>
    </font>
    <font>
      <i/>
      <sz val="12"/>
      <name val="Times New Roman"/>
      <family val="1"/>
    </font>
    <font>
      <u/>
      <sz val="10"/>
      <color indexed="12"/>
      <name val="Arial"/>
      <family val="2"/>
    </font>
    <font>
      <b/>
      <sz val="12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color rgb="FFFF0000"/>
      <name val="Arial"/>
      <family val="2"/>
    </font>
    <font>
      <b/>
      <sz val="11"/>
      <color rgb="FF006100"/>
      <name val="Arial"/>
      <family val="2"/>
    </font>
    <font>
      <b/>
      <sz val="11"/>
      <color theme="0"/>
      <name val="Arial"/>
      <family val="2"/>
    </font>
    <font>
      <b/>
      <i/>
      <sz val="10"/>
      <name val="Arial"/>
      <family val="2"/>
    </font>
    <font>
      <i/>
      <sz val="10"/>
      <name val="Arial"/>
      <family val="2"/>
    </font>
    <font>
      <sz val="9"/>
      <name val="Arial"/>
      <family val="2"/>
    </font>
    <font>
      <vertAlign val="superscript"/>
      <sz val="9"/>
      <name val="Arial"/>
      <family val="2"/>
    </font>
    <font>
      <b/>
      <sz val="12"/>
      <color rgb="FF006100"/>
      <name val="Calibri"/>
      <family val="2"/>
      <scheme val="minor"/>
    </font>
    <font>
      <b/>
      <i/>
      <sz val="10"/>
      <color rgb="FFFF0000"/>
      <name val="Arial"/>
      <family val="2"/>
    </font>
    <font>
      <b/>
      <sz val="11"/>
      <color theme="0" tint="-0.34998626667073579"/>
      <name val="Calibri"/>
      <family val="2"/>
      <scheme val="minor"/>
    </font>
    <font>
      <i/>
      <sz val="10"/>
      <color rgb="FF76933C"/>
      <name val="Arial"/>
      <family val="2"/>
    </font>
    <font>
      <sz val="11"/>
      <color rgb="FF9C650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9"/>
      <color rgb="FFFF0000"/>
      <name val="Arial"/>
      <family val="2"/>
    </font>
    <font>
      <b/>
      <sz val="8"/>
      <color rgb="FFFF0000"/>
      <name val="Arial"/>
      <family val="2"/>
    </font>
    <font>
      <b/>
      <sz val="11"/>
      <color rgb="FF006100"/>
      <name val="Calibri"/>
      <family val="2"/>
      <scheme val="minor"/>
    </font>
    <font>
      <sz val="11"/>
      <name val="Calibri"/>
      <family val="2"/>
    </font>
    <font>
      <b/>
      <sz val="14"/>
      <color theme="1"/>
      <name val="Arial"/>
      <family val="2"/>
    </font>
    <font>
      <sz val="10"/>
      <color theme="0"/>
      <name val="Arial"/>
      <family val="2"/>
    </font>
    <font>
      <sz val="14"/>
      <color theme="1"/>
      <name val="Times New Roman"/>
      <family val="1"/>
    </font>
    <font>
      <b/>
      <sz val="12"/>
      <color theme="1"/>
      <name val="Times New Roman"/>
      <family val="1"/>
    </font>
  </fonts>
  <fills count="18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indexed="4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EFE7E9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rgb="FFB0D4B3"/>
        <bgColor indexed="64"/>
      </patternFill>
    </fill>
    <fill>
      <patternFill patternType="solid">
        <fgColor rgb="FFFFEB9C"/>
      </patternFill>
    </fill>
    <fill>
      <patternFill patternType="solid">
        <fgColor rgb="FFC6EFCE"/>
        <bgColor indexed="64"/>
      </patternFill>
    </fill>
    <fill>
      <patternFill patternType="solid">
        <fgColor theme="0" tint="-4.9989318521683403E-2"/>
        <bgColor indexed="64"/>
      </patternFill>
    </fill>
  </fills>
  <borders count="41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double">
        <color rgb="FF3F3F3F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13">
    <xf numFmtId="0" fontId="0" fillId="0" borderId="0"/>
    <xf numFmtId="0" fontId="16" fillId="5" borderId="26" applyNumberFormat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7" fillId="6" borderId="0" applyNumberFormat="0" applyBorder="0" applyAlignment="0" applyProtection="0"/>
    <xf numFmtId="9" fontId="1" fillId="0" borderId="0" applyFont="0" applyFill="0" applyBorder="0" applyAlignment="0" applyProtection="0"/>
    <xf numFmtId="0" fontId="15" fillId="0" borderId="0"/>
    <xf numFmtId="9" fontId="15" fillId="0" borderId="0" applyFont="0" applyFill="0" applyBorder="0" applyAlignment="0" applyProtection="0"/>
    <xf numFmtId="0" fontId="28" fillId="0" borderId="0" applyNumberFormat="0" applyFill="0" applyBorder="0" applyAlignment="0" applyProtection="0">
      <alignment vertical="top"/>
      <protection locked="0"/>
    </xf>
    <xf numFmtId="0" fontId="45" fillId="15" borderId="0" applyNumberFormat="0" applyBorder="0" applyAlignment="0" applyProtection="0"/>
    <xf numFmtId="0" fontId="51" fillId="0" borderId="0" applyNumberFormat="0" applyFill="0" applyProtection="0"/>
    <xf numFmtId="0" fontId="53" fillId="0" borderId="0" applyNumberFormat="0" applyFill="0" applyAlignment="0" applyProtection="0"/>
    <xf numFmtId="0" fontId="54" fillId="0" borderId="0" applyNumberFormat="0" applyFill="0" applyAlignment="0" applyProtection="0"/>
  </cellStyleXfs>
  <cellXfs count="209">
    <xf numFmtId="0" fontId="0" fillId="0" borderId="0" xfId="0"/>
    <xf numFmtId="0" fontId="3" fillId="0" borderId="0" xfId="0" applyFont="1"/>
    <xf numFmtId="0" fontId="2" fillId="0" borderId="0" xfId="0" applyFont="1"/>
    <xf numFmtId="0" fontId="0" fillId="0" borderId="1" xfId="0" applyBorder="1"/>
    <xf numFmtId="0" fontId="0" fillId="0" borderId="3" xfId="0" applyBorder="1"/>
    <xf numFmtId="0" fontId="2" fillId="0" borderId="4" xfId="0" applyFont="1" applyBorder="1" applyAlignment="1">
      <alignment horizontal="center"/>
    </xf>
    <xf numFmtId="0" fontId="5" fillId="0" borderId="5" xfId="0" quotePrefix="1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0" xfId="0" applyFont="1"/>
    <xf numFmtId="0" fontId="5" fillId="0" borderId="11" xfId="0" applyFont="1" applyBorder="1" applyAlignment="1">
      <alignment wrapText="1"/>
    </xf>
    <xf numFmtId="0" fontId="5" fillId="0" borderId="12" xfId="0" quotePrefix="1" applyFont="1" applyBorder="1" applyAlignment="1">
      <alignment horizontal="center"/>
    </xf>
    <xf numFmtId="0" fontId="2" fillId="0" borderId="4" xfId="0" applyFont="1" applyBorder="1" applyAlignment="1">
      <alignment horizontal="center" wrapText="1"/>
    </xf>
    <xf numFmtId="0" fontId="2" fillId="0" borderId="9" xfId="0" applyFont="1" applyBorder="1" applyAlignment="1">
      <alignment horizontal="center" vertical="center" wrapText="1"/>
    </xf>
    <xf numFmtId="0" fontId="11" fillId="0" borderId="0" xfId="0" applyFont="1"/>
    <xf numFmtId="0" fontId="2" fillId="0" borderId="0" xfId="0" applyFont="1" applyAlignment="1">
      <alignment vertical="center"/>
    </xf>
    <xf numFmtId="0" fontId="2" fillId="0" borderId="13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0" fillId="0" borderId="0" xfId="0" applyAlignment="1">
      <alignment vertical="center"/>
    </xf>
    <xf numFmtId="0" fontId="12" fillId="3" borderId="9" xfId="0" applyFont="1" applyFill="1" applyBorder="1"/>
    <xf numFmtId="0" fontId="12" fillId="0" borderId="0" xfId="0" applyFont="1"/>
    <xf numFmtId="0" fontId="13" fillId="4" borderId="0" xfId="0" applyFont="1" applyFill="1"/>
    <xf numFmtId="0" fontId="2" fillId="0" borderId="16" xfId="0" applyFont="1" applyBorder="1" applyAlignment="1">
      <alignment wrapText="1"/>
    </xf>
    <xf numFmtId="0" fontId="2" fillId="2" borderId="9" xfId="0" applyFont="1" applyFill="1" applyBorder="1" applyAlignment="1">
      <alignment wrapText="1"/>
    </xf>
    <xf numFmtId="0" fontId="2" fillId="0" borderId="12" xfId="0" applyFont="1" applyBorder="1" applyAlignment="1">
      <alignment horizontal="center"/>
    </xf>
    <xf numFmtId="0" fontId="2" fillId="0" borderId="12" xfId="0" applyFont="1" applyBorder="1" applyAlignment="1">
      <alignment horizontal="center" wrapText="1"/>
    </xf>
    <xf numFmtId="0" fontId="5" fillId="0" borderId="12" xfId="0" applyFont="1" applyBorder="1" applyAlignment="1">
      <alignment horizontal="center"/>
    </xf>
    <xf numFmtId="3" fontId="2" fillId="0" borderId="15" xfId="0" applyNumberFormat="1" applyFont="1" applyBorder="1" applyAlignment="1">
      <alignment horizontal="center" wrapText="1"/>
    </xf>
    <xf numFmtId="0" fontId="2" fillId="0" borderId="9" xfId="0" applyFont="1" applyBorder="1"/>
    <xf numFmtId="0" fontId="2" fillId="0" borderId="9" xfId="0" applyFont="1" applyBorder="1" applyAlignment="1">
      <alignment vertical="center" wrapText="1"/>
    </xf>
    <xf numFmtId="0" fontId="20" fillId="0" borderId="0" xfId="0" applyFont="1"/>
    <xf numFmtId="0" fontId="21" fillId="0" borderId="0" xfId="0" applyFont="1"/>
    <xf numFmtId="10" fontId="5" fillId="0" borderId="0" xfId="0" applyNumberFormat="1" applyFont="1"/>
    <xf numFmtId="0" fontId="13" fillId="7" borderId="27" xfId="6" applyFont="1" applyFill="1" applyBorder="1" applyAlignment="1">
      <alignment horizontal="center" vertical="center" wrapText="1"/>
    </xf>
    <xf numFmtId="0" fontId="13" fillId="7" borderId="0" xfId="6" applyFont="1" applyFill="1" applyAlignment="1">
      <alignment horizontal="center" vertical="center" wrapText="1"/>
    </xf>
    <xf numFmtId="0" fontId="0" fillId="0" borderId="17" xfId="0" applyBorder="1"/>
    <xf numFmtId="164" fontId="0" fillId="0" borderId="17" xfId="3" applyFont="1" applyBorder="1"/>
    <xf numFmtId="166" fontId="0" fillId="0" borderId="17" xfId="0" applyNumberFormat="1" applyBorder="1"/>
    <xf numFmtId="9" fontId="0" fillId="0" borderId="17" xfId="5" applyFont="1" applyBorder="1"/>
    <xf numFmtId="166" fontId="0" fillId="0" borderId="0" xfId="0" applyNumberFormat="1"/>
    <xf numFmtId="166" fontId="5" fillId="0" borderId="0" xfId="0" applyNumberFormat="1" applyFont="1"/>
    <xf numFmtId="0" fontId="0" fillId="8" borderId="0" xfId="0" applyFill="1"/>
    <xf numFmtId="0" fontId="12" fillId="8" borderId="0" xfId="0" applyFont="1" applyFill="1"/>
    <xf numFmtId="0" fontId="2" fillId="8" borderId="0" xfId="0" applyFont="1" applyFill="1"/>
    <xf numFmtId="0" fontId="5" fillId="8" borderId="0" xfId="0" applyFont="1" applyFill="1"/>
    <xf numFmtId="4" fontId="0" fillId="8" borderId="0" xfId="0" applyNumberFormat="1" applyFill="1"/>
    <xf numFmtId="0" fontId="6" fillId="8" borderId="0" xfId="0" applyFont="1" applyFill="1"/>
    <xf numFmtId="0" fontId="10" fillId="8" borderId="0" xfId="0" applyFont="1" applyFill="1"/>
    <xf numFmtId="0" fontId="2" fillId="8" borderId="0" xfId="0" applyFont="1" applyFill="1" applyAlignment="1">
      <alignment vertical="center"/>
    </xf>
    <xf numFmtId="0" fontId="7" fillId="8" borderId="0" xfId="0" applyFont="1" applyFill="1"/>
    <xf numFmtId="0" fontId="8" fillId="8" borderId="0" xfId="0" applyFont="1" applyFill="1"/>
    <xf numFmtId="0" fontId="3" fillId="8" borderId="0" xfId="0" applyFont="1" applyFill="1"/>
    <xf numFmtId="3" fontId="0" fillId="8" borderId="18" xfId="0" applyNumberFormat="1" applyFill="1" applyBorder="1" applyAlignment="1">
      <alignment vertical="center"/>
    </xf>
    <xf numFmtId="0" fontId="2" fillId="8" borderId="15" xfId="0" applyFont="1" applyFill="1" applyBorder="1" applyAlignment="1">
      <alignment horizontal="center"/>
    </xf>
    <xf numFmtId="0" fontId="5" fillId="8" borderId="10" xfId="0" applyFont="1" applyFill="1" applyBorder="1"/>
    <xf numFmtId="3" fontId="0" fillId="0" borderId="0" xfId="0" applyNumberFormat="1"/>
    <xf numFmtId="3" fontId="1" fillId="9" borderId="24" xfId="0" applyNumberFormat="1" applyFont="1" applyFill="1" applyBorder="1" applyAlignment="1">
      <alignment horizontal="center" vertical="center" wrapText="1"/>
    </xf>
    <xf numFmtId="0" fontId="1" fillId="0" borderId="17" xfId="0" applyFont="1" applyBorder="1"/>
    <xf numFmtId="10" fontId="0" fillId="0" borderId="17" xfId="5" applyNumberFormat="1" applyFont="1" applyBorder="1"/>
    <xf numFmtId="10" fontId="12" fillId="8" borderId="0" xfId="5" applyNumberFormat="1" applyFont="1" applyFill="1" applyAlignment="1"/>
    <xf numFmtId="0" fontId="1" fillId="0" borderId="0" xfId="0" applyFont="1"/>
    <xf numFmtId="0" fontId="1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0" fontId="26" fillId="0" borderId="0" xfId="0" applyFont="1"/>
    <xf numFmtId="0" fontId="29" fillId="0" borderId="0" xfId="0" applyFont="1"/>
    <xf numFmtId="0" fontId="30" fillId="0" borderId="0" xfId="0" applyFont="1"/>
    <xf numFmtId="0" fontId="31" fillId="0" borderId="0" xfId="0" applyFont="1" applyAlignment="1">
      <alignment vertical="center"/>
    </xf>
    <xf numFmtId="0" fontId="30" fillId="0" borderId="0" xfId="0" applyFont="1" applyAlignment="1">
      <alignment horizontal="center" vertical="center"/>
    </xf>
    <xf numFmtId="0" fontId="1" fillId="8" borderId="0" xfId="0" applyFont="1" applyFill="1"/>
    <xf numFmtId="4" fontId="2" fillId="2" borderId="9" xfId="0" applyNumberFormat="1" applyFont="1" applyFill="1" applyBorder="1"/>
    <xf numFmtId="4" fontId="12" fillId="3" borderId="9" xfId="0" applyNumberFormat="1" applyFont="1" applyFill="1" applyBorder="1"/>
    <xf numFmtId="0" fontId="17" fillId="6" borderId="0" xfId="4" applyAlignment="1" applyProtection="1">
      <protection locked="0"/>
    </xf>
    <xf numFmtId="4" fontId="17" fillId="6" borderId="16" xfId="4" applyNumberFormat="1" applyBorder="1" applyAlignment="1" applyProtection="1">
      <protection locked="0"/>
    </xf>
    <xf numFmtId="4" fontId="17" fillId="6" borderId="3" xfId="4" applyNumberFormat="1" applyBorder="1" applyAlignment="1" applyProtection="1">
      <protection locked="0"/>
    </xf>
    <xf numFmtId="4" fontId="17" fillId="6" borderId="10" xfId="4" applyNumberFormat="1" applyBorder="1" applyAlignment="1" applyProtection="1">
      <protection locked="0"/>
    </xf>
    <xf numFmtId="4" fontId="12" fillId="10" borderId="9" xfId="0" applyNumberFormat="1" applyFont="1" applyFill="1" applyBorder="1"/>
    <xf numFmtId="0" fontId="34" fillId="11" borderId="13" xfId="0" applyFont="1" applyFill="1" applyBorder="1" applyAlignment="1">
      <alignment horizontal="left"/>
    </xf>
    <xf numFmtId="9" fontId="34" fillId="11" borderId="13" xfId="5" applyFont="1" applyFill="1" applyBorder="1" applyAlignment="1">
      <alignment horizontal="center"/>
    </xf>
    <xf numFmtId="0" fontId="34" fillId="11" borderId="1" xfId="0" applyFont="1" applyFill="1" applyBorder="1" applyAlignment="1">
      <alignment horizontal="right"/>
    </xf>
    <xf numFmtId="0" fontId="19" fillId="11" borderId="1" xfId="0" applyFont="1" applyFill="1" applyBorder="1"/>
    <xf numFmtId="0" fontId="12" fillId="12" borderId="9" xfId="0" applyFont="1" applyFill="1" applyBorder="1"/>
    <xf numFmtId="9" fontId="12" fillId="8" borderId="0" xfId="5" applyFont="1" applyFill="1" applyBorder="1" applyAlignment="1">
      <alignment horizontal="center"/>
    </xf>
    <xf numFmtId="0" fontId="12" fillId="8" borderId="0" xfId="0" applyFont="1" applyFill="1" applyAlignment="1">
      <alignment horizontal="right"/>
    </xf>
    <xf numFmtId="0" fontId="12" fillId="13" borderId="13" xfId="0" applyFont="1" applyFill="1" applyBorder="1" applyAlignment="1">
      <alignment horizontal="left"/>
    </xf>
    <xf numFmtId="9" fontId="12" fillId="13" borderId="13" xfId="5" applyFont="1" applyFill="1" applyBorder="1" applyAlignment="1">
      <alignment horizontal="center"/>
    </xf>
    <xf numFmtId="0" fontId="0" fillId="13" borderId="1" xfId="0" applyFill="1" applyBorder="1"/>
    <xf numFmtId="4" fontId="35" fillId="6" borderId="9" xfId="4" applyNumberFormat="1" applyFont="1" applyBorder="1" applyAlignment="1" applyProtection="1">
      <protection locked="0"/>
    </xf>
    <xf numFmtId="0" fontId="2" fillId="8" borderId="0" xfId="0" applyFont="1" applyFill="1" applyAlignment="1">
      <alignment horizontal="right"/>
    </xf>
    <xf numFmtId="0" fontId="0" fillId="8" borderId="0" xfId="0" applyFill="1" applyAlignment="1">
      <alignment horizontal="right"/>
    </xf>
    <xf numFmtId="4" fontId="35" fillId="8" borderId="0" xfId="4" applyNumberFormat="1" applyFont="1" applyFill="1" applyBorder="1" applyAlignment="1" applyProtection="1">
      <protection locked="0"/>
    </xf>
    <xf numFmtId="9" fontId="35" fillId="6" borderId="16" xfId="5" applyFont="1" applyFill="1" applyBorder="1" applyAlignment="1" applyProtection="1">
      <alignment horizontal="center"/>
      <protection locked="0"/>
    </xf>
    <xf numFmtId="4" fontId="34" fillId="11" borderId="13" xfId="0" applyNumberFormat="1" applyFont="1" applyFill="1" applyBorder="1" applyAlignment="1">
      <alignment horizontal="right"/>
    </xf>
    <xf numFmtId="0" fontId="19" fillId="8" borderId="0" xfId="0" applyFont="1" applyFill="1" applyAlignment="1">
      <alignment vertical="top" wrapText="1"/>
    </xf>
    <xf numFmtId="0" fontId="37" fillId="8" borderId="0" xfId="0" applyFont="1" applyFill="1"/>
    <xf numFmtId="0" fontId="38" fillId="8" borderId="0" xfId="0" applyFont="1" applyFill="1"/>
    <xf numFmtId="4" fontId="0" fillId="8" borderId="17" xfId="0" applyNumberFormat="1" applyFill="1" applyBorder="1"/>
    <xf numFmtId="10" fontId="5" fillId="8" borderId="17" xfId="0" applyNumberFormat="1" applyFont="1" applyFill="1" applyBorder="1"/>
    <xf numFmtId="10" fontId="0" fillId="8" borderId="17" xfId="0" applyNumberFormat="1" applyFill="1" applyBorder="1"/>
    <xf numFmtId="4" fontId="18" fillId="8" borderId="17" xfId="0" applyNumberFormat="1" applyFont="1" applyFill="1" applyBorder="1"/>
    <xf numFmtId="10" fontId="2" fillId="8" borderId="17" xfId="0" applyNumberFormat="1" applyFont="1" applyFill="1" applyBorder="1"/>
    <xf numFmtId="3" fontId="17" fillId="6" borderId="18" xfId="4" applyNumberFormat="1" applyBorder="1" applyAlignment="1" applyProtection="1">
      <alignment vertical="center"/>
      <protection locked="0"/>
    </xf>
    <xf numFmtId="4" fontId="17" fillId="6" borderId="18" xfId="4" applyNumberFormat="1" applyBorder="1" applyAlignment="1" applyProtection="1">
      <alignment vertical="center"/>
      <protection locked="0"/>
    </xf>
    <xf numFmtId="0" fontId="37" fillId="0" borderId="0" xfId="0" applyFont="1"/>
    <xf numFmtId="1" fontId="0" fillId="8" borderId="0" xfId="0" applyNumberFormat="1" applyFill="1"/>
    <xf numFmtId="0" fontId="38" fillId="8" borderId="5" xfId="0" applyFont="1" applyFill="1" applyBorder="1" applyAlignment="1">
      <alignment vertical="top" wrapText="1"/>
    </xf>
    <xf numFmtId="0" fontId="19" fillId="8" borderId="2" xfId="0" applyFont="1" applyFill="1" applyBorder="1" applyAlignment="1">
      <alignment horizontal="center" wrapText="1"/>
    </xf>
    <xf numFmtId="0" fontId="12" fillId="8" borderId="5" xfId="0" applyFont="1" applyFill="1" applyBorder="1" applyAlignment="1">
      <alignment horizontal="left"/>
    </xf>
    <xf numFmtId="0" fontId="6" fillId="8" borderId="5" xfId="0" applyFont="1" applyFill="1" applyBorder="1"/>
    <xf numFmtId="4" fontId="12" fillId="13" borderId="13" xfId="0" applyNumberFormat="1" applyFont="1" applyFill="1" applyBorder="1"/>
    <xf numFmtId="4" fontId="12" fillId="8" borderId="2" xfId="0" applyNumberFormat="1" applyFont="1" applyFill="1" applyBorder="1"/>
    <xf numFmtId="0" fontId="0" fillId="8" borderId="31" xfId="0" applyFill="1" applyBorder="1"/>
    <xf numFmtId="0" fontId="2" fillId="2" borderId="13" xfId="0" applyFont="1" applyFill="1" applyBorder="1"/>
    <xf numFmtId="0" fontId="2" fillId="2" borderId="1" xfId="0" applyFont="1" applyFill="1" applyBorder="1"/>
    <xf numFmtId="3" fontId="2" fillId="2" borderId="1" xfId="0" applyNumberFormat="1" applyFont="1" applyFill="1" applyBorder="1"/>
    <xf numFmtId="3" fontId="2" fillId="2" borderId="32" xfId="0" applyNumberFormat="1" applyFont="1" applyFill="1" applyBorder="1"/>
    <xf numFmtId="4" fontId="2" fillId="2" borderId="14" xfId="0" applyNumberFormat="1" applyFont="1" applyFill="1" applyBorder="1"/>
    <xf numFmtId="3" fontId="2" fillId="8" borderId="0" xfId="0" applyNumberFormat="1" applyFont="1" applyFill="1"/>
    <xf numFmtId="3" fontId="18" fillId="2" borderId="13" xfId="0" applyNumberFormat="1" applyFont="1" applyFill="1" applyBorder="1"/>
    <xf numFmtId="0" fontId="0" fillId="0" borderId="17" xfId="5" applyNumberFormat="1" applyFont="1" applyBorder="1"/>
    <xf numFmtId="0" fontId="39" fillId="8" borderId="0" xfId="0" applyFont="1" applyFill="1"/>
    <xf numFmtId="0" fontId="17" fillId="6" borderId="0" xfId="4" applyAlignment="1" applyProtection="1">
      <alignment horizontal="center"/>
      <protection locked="0"/>
    </xf>
    <xf numFmtId="0" fontId="18" fillId="8" borderId="0" xfId="0" applyFont="1" applyFill="1" applyAlignment="1">
      <alignment horizontal="center"/>
    </xf>
    <xf numFmtId="0" fontId="18" fillId="8" borderId="0" xfId="0" applyFont="1" applyFill="1" applyAlignment="1">
      <alignment vertical="top" wrapText="1"/>
    </xf>
    <xf numFmtId="0" fontId="18" fillId="8" borderId="0" xfId="0" applyFont="1" applyFill="1"/>
    <xf numFmtId="0" fontId="18" fillId="8" borderId="0" xfId="0" applyFont="1" applyFill="1" applyAlignment="1">
      <alignment vertical="center"/>
    </xf>
    <xf numFmtId="10" fontId="34" fillId="8" borderId="0" xfId="5" applyNumberFormat="1" applyFont="1" applyFill="1" applyAlignment="1"/>
    <xf numFmtId="0" fontId="42" fillId="0" borderId="0" xfId="0" applyFont="1" applyAlignment="1">
      <alignment vertical="top" wrapText="1"/>
    </xf>
    <xf numFmtId="0" fontId="18" fillId="8" borderId="0" xfId="0" applyFont="1" applyFill="1" applyAlignment="1">
      <alignment wrapText="1"/>
    </xf>
    <xf numFmtId="167" fontId="18" fillId="8" borderId="0" xfId="0" applyNumberFormat="1" applyFont="1" applyFill="1"/>
    <xf numFmtId="10" fontId="18" fillId="8" borderId="0" xfId="0" applyNumberFormat="1" applyFont="1" applyFill="1"/>
    <xf numFmtId="0" fontId="18" fillId="0" borderId="0" xfId="0" applyFont="1"/>
    <xf numFmtId="3" fontId="43" fillId="5" borderId="26" xfId="1" applyNumberFormat="1" applyFont="1" applyAlignment="1">
      <alignment vertical="center"/>
    </xf>
    <xf numFmtId="9" fontId="43" fillId="5" borderId="26" xfId="5" applyFont="1" applyFill="1" applyBorder="1" applyAlignment="1">
      <alignment horizontal="center" vertical="center"/>
    </xf>
    <xf numFmtId="10" fontId="44" fillId="13" borderId="1" xfId="0" applyNumberFormat="1" applyFont="1" applyFill="1" applyBorder="1" applyAlignment="1">
      <alignment horizontal="right"/>
    </xf>
    <xf numFmtId="3" fontId="34" fillId="12" borderId="9" xfId="0" applyNumberFormat="1" applyFont="1" applyFill="1" applyBorder="1"/>
    <xf numFmtId="0" fontId="46" fillId="16" borderId="18" xfId="9" applyFont="1" applyFill="1" applyBorder="1" applyAlignment="1" applyProtection="1">
      <alignment vertical="center" wrapText="1"/>
      <protection locked="0"/>
    </xf>
    <xf numFmtId="0" fontId="37" fillId="8" borderId="5" xfId="0" applyFont="1" applyFill="1" applyBorder="1"/>
    <xf numFmtId="0" fontId="48" fillId="8" borderId="33" xfId="0" applyFont="1" applyFill="1" applyBorder="1" applyAlignment="1">
      <alignment horizontal="center" wrapText="1"/>
    </xf>
    <xf numFmtId="0" fontId="0" fillId="8" borderId="0" xfId="0" applyFill="1" applyAlignment="1">
      <alignment vertical="center"/>
    </xf>
    <xf numFmtId="4" fontId="9" fillId="8" borderId="26" xfId="0" applyNumberFormat="1" applyFont="1" applyFill="1" applyBorder="1" applyAlignment="1">
      <alignment horizontal="center" vertical="center" wrapText="1"/>
    </xf>
    <xf numFmtId="0" fontId="47" fillId="8" borderId="26" xfId="0" applyFont="1" applyFill="1" applyBorder="1" applyAlignment="1">
      <alignment horizontal="center" wrapText="1"/>
    </xf>
    <xf numFmtId="167" fontId="19" fillId="11" borderId="26" xfId="0" applyNumberFormat="1" applyFont="1" applyFill="1" applyBorder="1"/>
    <xf numFmtId="10" fontId="18" fillId="11" borderId="26" xfId="0" applyNumberFormat="1" applyFont="1" applyFill="1" applyBorder="1"/>
    <xf numFmtId="167" fontId="43" fillId="5" borderId="26" xfId="5" applyNumberFormat="1" applyFont="1" applyFill="1" applyBorder="1" applyAlignment="1">
      <alignment horizontal="center" vertical="center"/>
    </xf>
    <xf numFmtId="167" fontId="39" fillId="0" borderId="0" xfId="0" applyNumberFormat="1" applyFont="1"/>
    <xf numFmtId="10" fontId="36" fillId="17" borderId="0" xfId="5" applyNumberFormat="1" applyFont="1" applyFill="1" applyBorder="1" applyAlignment="1">
      <alignment horizontal="center" vertical="center"/>
    </xf>
    <xf numFmtId="3" fontId="17" fillId="6" borderId="18" xfId="4" applyNumberFormat="1" applyBorder="1" applyAlignment="1" applyProtection="1">
      <alignment vertical="center" wrapText="1"/>
      <protection locked="0"/>
    </xf>
    <xf numFmtId="0" fontId="17" fillId="6" borderId="0" xfId="4" applyAlignment="1"/>
    <xf numFmtId="0" fontId="17" fillId="6" borderId="0" xfId="4" applyBorder="1" applyAlignment="1"/>
    <xf numFmtId="0" fontId="49" fillId="6" borderId="0" xfId="4" applyFont="1" applyBorder="1" applyAlignment="1" applyProtection="1">
      <protection locked="0"/>
    </xf>
    <xf numFmtId="2" fontId="18" fillId="8" borderId="0" xfId="0" applyNumberFormat="1" applyFont="1" applyFill="1"/>
    <xf numFmtId="4" fontId="0" fillId="0" borderId="0" xfId="0" applyNumberFormat="1" applyAlignment="1">
      <alignment vertical="center"/>
    </xf>
    <xf numFmtId="0" fontId="50" fillId="0" borderId="11" xfId="0" applyFont="1" applyBorder="1" applyAlignment="1">
      <alignment vertical="center" wrapText="1"/>
    </xf>
    <xf numFmtId="0" fontId="50" fillId="0" borderId="34" xfId="0" applyFont="1" applyBorder="1" applyAlignment="1">
      <alignment vertical="center" wrapText="1"/>
    </xf>
    <xf numFmtId="168" fontId="24" fillId="6" borderId="15" xfId="2" applyNumberFormat="1" applyFont="1" applyFill="1" applyBorder="1" applyAlignment="1" applyProtection="1">
      <alignment horizontal="center" vertical="center"/>
      <protection locked="0"/>
    </xf>
    <xf numFmtId="168" fontId="24" fillId="6" borderId="10" xfId="2" applyNumberFormat="1" applyFont="1" applyFill="1" applyBorder="1" applyAlignment="1" applyProtection="1">
      <alignment horizontal="center" vertical="center"/>
      <protection locked="0"/>
    </xf>
    <xf numFmtId="168" fontId="24" fillId="6" borderId="11" xfId="2" applyNumberFormat="1" applyFont="1" applyFill="1" applyBorder="1" applyAlignment="1" applyProtection="1">
      <alignment horizontal="center" vertical="center"/>
      <protection locked="0"/>
    </xf>
    <xf numFmtId="0" fontId="51" fillId="8" borderId="0" xfId="10" applyFill="1"/>
    <xf numFmtId="0" fontId="52" fillId="8" borderId="0" xfId="0" applyFont="1" applyFill="1"/>
    <xf numFmtId="0" fontId="52" fillId="0" borderId="0" xfId="0" applyFont="1"/>
    <xf numFmtId="3" fontId="12" fillId="0" borderId="35" xfId="6" applyNumberFormat="1" applyFont="1" applyBorder="1" applyAlignment="1">
      <alignment vertical="center"/>
    </xf>
    <xf numFmtId="3" fontId="1" fillId="9" borderId="36" xfId="0" applyNumberFormat="1" applyFont="1" applyFill="1" applyBorder="1" applyAlignment="1">
      <alignment horizontal="center" vertical="center" wrapText="1"/>
    </xf>
    <xf numFmtId="3" fontId="1" fillId="9" borderId="37" xfId="0" applyNumberFormat="1" applyFont="1" applyFill="1" applyBorder="1" applyAlignment="1">
      <alignment horizontal="center" vertical="center" wrapText="1"/>
    </xf>
    <xf numFmtId="3" fontId="1" fillId="9" borderId="38" xfId="0" applyNumberFormat="1" applyFont="1" applyFill="1" applyBorder="1" applyAlignment="1">
      <alignment horizontal="center" vertical="center" wrapText="1"/>
    </xf>
    <xf numFmtId="3" fontId="1" fillId="9" borderId="25" xfId="0" applyNumberFormat="1" applyFont="1" applyFill="1" applyBorder="1" applyAlignment="1">
      <alignment horizontal="center" vertical="center" wrapText="1"/>
    </xf>
    <xf numFmtId="3" fontId="1" fillId="9" borderId="12" xfId="0" applyNumberFormat="1" applyFont="1" applyFill="1" applyBorder="1" applyAlignment="1">
      <alignment horizontal="center" vertical="center" wrapText="1"/>
    </xf>
    <xf numFmtId="3" fontId="12" fillId="0" borderId="39" xfId="6" applyNumberFormat="1" applyFont="1" applyBorder="1" applyAlignment="1">
      <alignment vertical="center"/>
    </xf>
    <xf numFmtId="3" fontId="12" fillId="0" borderId="40" xfId="6" applyNumberFormat="1" applyFont="1" applyBorder="1" applyAlignment="1">
      <alignment vertical="center"/>
    </xf>
    <xf numFmtId="166" fontId="52" fillId="0" borderId="0" xfId="0" applyNumberFormat="1" applyFont="1"/>
    <xf numFmtId="0" fontId="50" fillId="0" borderId="31" xfId="0" applyFont="1" applyBorder="1" applyAlignment="1">
      <alignment horizontal="center" vertical="center" wrapText="1"/>
    </xf>
    <xf numFmtId="0" fontId="50" fillId="0" borderId="28" xfId="0" applyFont="1" applyBorder="1" applyAlignment="1">
      <alignment vertical="center" wrapText="1"/>
    </xf>
    <xf numFmtId="0" fontId="50" fillId="0" borderId="0" xfId="0" applyFont="1" applyAlignment="1">
      <alignment horizontal="center" vertical="center" wrapText="1"/>
    </xf>
    <xf numFmtId="0" fontId="12" fillId="12" borderId="13" xfId="0" applyFont="1" applyFill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4" fontId="9" fillId="8" borderId="29" xfId="0" applyNumberFormat="1" applyFont="1" applyFill="1" applyBorder="1" applyAlignment="1">
      <alignment horizontal="center"/>
    </xf>
    <xf numFmtId="0" fontId="0" fillId="0" borderId="30" xfId="0" applyBorder="1" applyAlignment="1">
      <alignment horizontal="center"/>
    </xf>
    <xf numFmtId="0" fontId="2" fillId="3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0" fillId="0" borderId="28" xfId="0" applyBorder="1" applyAlignment="1">
      <alignment horizontal="center"/>
    </xf>
    <xf numFmtId="0" fontId="2" fillId="0" borderId="19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/>
    </xf>
    <xf numFmtId="0" fontId="9" fillId="0" borderId="22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 wrapText="1"/>
    </xf>
    <xf numFmtId="0" fontId="9" fillId="0" borderId="25" xfId="0" applyFont="1" applyBorder="1" applyAlignment="1">
      <alignment horizontal="center" vertical="center" wrapText="1"/>
    </xf>
    <xf numFmtId="0" fontId="4" fillId="8" borderId="0" xfId="0" applyFont="1" applyFill="1" applyAlignment="1">
      <alignment wrapText="1"/>
    </xf>
    <xf numFmtId="0" fontId="4" fillId="0" borderId="0" xfId="0" applyFont="1" applyAlignment="1">
      <alignment wrapText="1"/>
    </xf>
    <xf numFmtId="0" fontId="2" fillId="0" borderId="19" xfId="0" applyFont="1" applyBorder="1" applyAlignment="1">
      <alignment horizontal="center" wrapText="1"/>
    </xf>
    <xf numFmtId="0" fontId="1" fillId="0" borderId="20" xfId="0" applyFont="1" applyBorder="1" applyAlignment="1">
      <alignment horizontal="center" wrapText="1"/>
    </xf>
    <xf numFmtId="0" fontId="1" fillId="0" borderId="21" xfId="0" applyFont="1" applyBorder="1" applyAlignment="1">
      <alignment horizontal="center" wrapText="1"/>
    </xf>
    <xf numFmtId="0" fontId="38" fillId="8" borderId="0" xfId="0" applyFont="1" applyFill="1" applyAlignment="1">
      <alignment horizontal="right"/>
    </xf>
    <xf numFmtId="0" fontId="0" fillId="0" borderId="0" xfId="0" applyAlignment="1">
      <alignment horizontal="right"/>
    </xf>
    <xf numFmtId="0" fontId="41" fillId="14" borderId="0" xfId="4" applyFont="1" applyFill="1" applyAlignment="1" applyProtection="1">
      <alignment wrapText="1"/>
    </xf>
    <xf numFmtId="0" fontId="0" fillId="0" borderId="0" xfId="0" applyAlignment="1">
      <alignment wrapText="1"/>
    </xf>
    <xf numFmtId="0" fontId="39" fillId="8" borderId="0" xfId="0" applyFont="1" applyFill="1" applyAlignment="1">
      <alignment horizontal="center" wrapText="1"/>
    </xf>
    <xf numFmtId="0" fontId="0" fillId="0" borderId="0" xfId="0" applyAlignment="1">
      <alignment horizontal="center" wrapText="1"/>
    </xf>
    <xf numFmtId="0" fontId="2" fillId="8" borderId="10" xfId="0" applyFont="1" applyFill="1" applyBorder="1" applyAlignment="1">
      <alignment horizontal="center" wrapText="1"/>
    </xf>
    <xf numFmtId="0" fontId="31" fillId="0" borderId="0" xfId="0" applyFont="1" applyAlignment="1">
      <alignment horizontal="left" vertical="center" wrapText="1"/>
    </xf>
    <xf numFmtId="0" fontId="1" fillId="0" borderId="0" xfId="0" applyFont="1" applyAlignment="1">
      <alignment vertical="center" wrapText="1"/>
    </xf>
    <xf numFmtId="0" fontId="53" fillId="0" borderId="0" xfId="11" applyAlignment="1">
      <alignment horizontal="center"/>
    </xf>
    <xf numFmtId="0" fontId="53" fillId="0" borderId="0" xfId="11"/>
    <xf numFmtId="0" fontId="26" fillId="0" borderId="0" xfId="0" applyFont="1" applyAlignment="1">
      <alignment horizontal="center"/>
    </xf>
    <xf numFmtId="0" fontId="1" fillId="0" borderId="0" xfId="0" applyFont="1"/>
    <xf numFmtId="0" fontId="27" fillId="0" borderId="0" xfId="0" applyFont="1" applyAlignment="1">
      <alignment horizontal="center"/>
    </xf>
    <xf numFmtId="0" fontId="28" fillId="0" borderId="0" xfId="8" applyFill="1" applyAlignment="1" applyProtection="1">
      <alignment horizontal="center"/>
    </xf>
    <xf numFmtId="0" fontId="31" fillId="0" borderId="0" xfId="0" applyFont="1" applyAlignment="1">
      <alignment vertical="center" wrapText="1"/>
    </xf>
  </cellXfs>
  <cellStyles count="13">
    <cellStyle name="Check Cell" xfId="1" builtinId="23"/>
    <cellStyle name="Comma" xfId="2" builtinId="3"/>
    <cellStyle name="Currency" xfId="3" builtinId="4"/>
    <cellStyle name="Good" xfId="4" builtinId="26"/>
    <cellStyle name="Heading 1" xfId="10" builtinId="16" customBuiltin="1"/>
    <cellStyle name="Heading 2" xfId="11" builtinId="17" customBuiltin="1"/>
    <cellStyle name="Heading 3" xfId="12" builtinId="18" customBuiltin="1"/>
    <cellStyle name="Hyperlink" xfId="8" builtinId="8"/>
    <cellStyle name="Neutral" xfId="9" builtinId="28"/>
    <cellStyle name="Normal" xfId="0" builtinId="0"/>
    <cellStyle name="Normal 2" xfId="6" xr:uid="{00000000-0005-0000-0000-000007000000}"/>
    <cellStyle name="Percent" xfId="5" builtinId="5"/>
    <cellStyle name="Percent 2" xfId="7" xr:uid="{00000000-0005-0000-0000-000009000000}"/>
  </cellStyles>
  <dxfs count="3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 patternType="solid">
          <bgColor theme="0" tint="-0.24994659260841701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theme="0" tint="-0.2499465926084170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C7CE"/>
        </patternFill>
      </fill>
    </dxf>
    <dxf>
      <font>
        <b val="0"/>
        <i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theme="0" tint="-0.24994659260841701"/>
        </patternFill>
      </fill>
    </dxf>
    <dxf>
      <font>
        <b/>
        <i val="0"/>
        <color theme="0"/>
      </font>
      <fill>
        <patternFill patternType="solid">
          <bgColor theme="0" tint="-0.24994659260841701"/>
        </patternFill>
      </fill>
    </dxf>
    <dxf>
      <font>
        <b/>
        <i val="0"/>
        <color theme="0"/>
      </font>
      <fill>
        <patternFill>
          <bgColor rgb="FF76933C"/>
        </patternFill>
      </fill>
    </dxf>
    <dxf>
      <font>
        <b val="0"/>
        <i val="0"/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alignment horizontal="center" vertical="center" textRotation="0" wrapText="1" indent="0" justifyLastLine="0" shrinkToFit="0" readingOrder="0"/>
      <border diagonalUp="0" diagonalDown="0">
        <left/>
        <right/>
        <top/>
        <bottom style="medium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medium">
          <color indexed="64"/>
        </right>
        <top/>
        <bottom style="medium">
          <color indexed="64"/>
        </bottom>
        <vertical/>
        <horizontal/>
      </border>
    </dxf>
    <dxf>
      <border outline="0"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 outline="0">
        <bottom style="medium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hair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" formatCode="#,##0"/>
      <fill>
        <patternFill patternType="solid">
          <fgColor indexed="64"/>
          <bgColor rgb="FFFF660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outline="0">
        <bottom style="hair">
          <color indexed="64"/>
        </bottom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9"/>
        <name val="Arial"/>
        <family val="2"/>
        <scheme val="none"/>
      </font>
      <fill>
        <patternFill patternType="solid">
          <fgColor indexed="64"/>
          <bgColor indexed="49"/>
        </patternFill>
      </fill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colors>
    <mruColors>
      <color rgb="FFC6EFCE"/>
      <color rgb="FF9C0006"/>
      <color rgb="FF006100"/>
      <color rgb="FF76933C"/>
      <color rgb="FFFFC7CE"/>
      <color rgb="FFB0D4B3"/>
      <color rgb="FFEFE7E9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9178349D-007F-4AA0-A927-430339451FC4}" name="Table3" displayName="Table3" ref="A1:AE3" totalsRowShown="0" headerRowDxfId="31" headerRowBorderDxfId="30" tableBorderDxfId="29" headerRowCellStyle="Normal 2">
  <autoFilter ref="A1:AE3" xr:uid="{9178349D-007F-4AA0-A927-430339451FC4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  <filterColumn colId="18" hiddenButton="1"/>
    <filterColumn colId="19" hiddenButton="1"/>
    <filterColumn colId="20" hiddenButton="1"/>
    <filterColumn colId="21" hiddenButton="1"/>
    <filterColumn colId="22" hiddenButton="1"/>
    <filterColumn colId="23" hiddenButton="1"/>
    <filterColumn colId="24" hiddenButton="1"/>
    <filterColumn colId="25" hiddenButton="1"/>
    <filterColumn colId="26" hiddenButton="1"/>
    <filterColumn colId="27" hiddenButton="1"/>
    <filterColumn colId="28" hiddenButton="1"/>
    <filterColumn colId="29" hiddenButton="1"/>
    <filterColumn colId="30" hiddenButton="1"/>
  </autoFilter>
  <tableColumns count="31">
    <tableColumn id="1" xr3:uid="{4DBE0187-7280-4936-9DF6-537AEE29BBCF}" name="Estimated amount in €_x000a_ALMP Category 1_x000a_Individual case management_x000a_(as to Financing Decision)">
      <calculatedColumnFormula>SUMIF('Statement of Expenditure'!$C:$C,'summary original budget'!A1,'Statement of Expenditure'!$F:$F)</calculatedColumnFormula>
    </tableColumn>
    <tableColumn id="2" xr3:uid="{23B8666E-696A-46D2-B909-83FC809AFCAB}" name="Estimated no. of workers_x000a_ALMP Category 1_x000a_Individual case management_x000a_(as to Financing Decision)">
      <calculatedColumnFormula>SUMIF('Statement of Expenditure'!$C:$C,'summary original budget'!B1,'Statement of Expenditure'!$D:$D)</calculatedColumnFormula>
    </tableColumn>
    <tableColumn id="3" xr3:uid="{BF529E89-E4B4-4297-9EF0-A33DC5FDD57A}" name="Estimated amount in €_x000a_ALMP Category 2_x000a_Training and re-training_x000a_(as to Financing Decision)">
      <calculatedColumnFormula>SUMIF('Statement of Expenditure'!$C:$C,'summary original budget'!C1,'Statement of Expenditure'!$F:$F)</calculatedColumnFormula>
    </tableColumn>
    <tableColumn id="4" xr3:uid="{6AB1ED85-229A-411A-B2D5-EC462E6C02DA}" name="Estimated no. of workers_x000a_ALMP Category 2_x000a_Training and re-training_x000a_(as to Financing Decision)">
      <calculatedColumnFormula>SUMIF('Statement of Expenditure'!$C:$C,'summary original budget'!D1,'Statement of Expenditure'!$D:$D)</calculatedColumnFormula>
    </tableColumn>
    <tableColumn id="5" xr3:uid="{A512821F-06A0-45AA-BE0E-201A49FA9646}" name="Estimated amount in €_x000a_ALMP Category 3_x000a_Job rotation and job sharing_x000a_(as to Financing Decision)">
      <calculatedColumnFormula>SUMIF('Statement of Expenditure'!$C:$C,'summary original budget'!E1,'Statement of Expenditure'!$F:$F)</calculatedColumnFormula>
    </tableColumn>
    <tableColumn id="6" xr3:uid="{680557C7-FA5F-4618-8176-FA38AB2293E2}" name="Estimated no. of workers_x000a_ALMP Category 3_x000a_Job rotation and job sharing_x000a_(as to Financing Decision)">
      <calculatedColumnFormula>SUMIF('Statement of Expenditure'!$C:$C,'summary original budget'!F1,'Statement of Expenditure'!$D:$D)</calculatedColumnFormula>
    </tableColumn>
    <tableColumn id="7" xr3:uid="{B1DF500B-FEA4-4E75-B50A-1B18610649FD}" name="Estimated amount in €_x000a_ALMP Category 4_x000a_Employment and recruitment incentives_x000a_(as to Financing Decision)">
      <calculatedColumnFormula>SUMIF('Statement of Expenditure'!$C:$C,'summary original budget'!G1,'Statement of Expenditure'!$F:$F)</calculatedColumnFormula>
    </tableColumn>
    <tableColumn id="8" xr3:uid="{E394C252-7695-444C-A196-6578783F636D}" name="Estimated no. of workers_x000a_ALMP Category 4_x000a_Employment and recruitment incentives_x000a_(as to Financing Decision)">
      <calculatedColumnFormula>SUMIF('Statement of Expenditure'!$C:$C,'summary original budget'!H1,'Statement of Expenditure'!$D:$D)</calculatedColumnFormula>
    </tableColumn>
    <tableColumn id="9" xr3:uid="{768F0FA7-3209-4D2C-B2D9-D153979AE070}" name="Estimated amount in €_x000a_ALMP Category 5_x000a_Supported employment and rehabilitation_x000a_(as to Financing Decision)">
      <calculatedColumnFormula>SUMIF('Statement of Expenditure'!$C:$C,'summary original budget'!I1,'Statement of Expenditure'!$F:$F)</calculatedColumnFormula>
    </tableColumn>
    <tableColumn id="10" xr3:uid="{CFDBFD70-2039-4E69-A713-35DAF1A81361}" name="Estimated no. of workers_x000a_ALMP Category 5_x000a_Supported employment and rehabilitation_x000a_(as to Financing Decision)">
      <calculatedColumnFormula>SUMIF('Statement of Expenditure'!$C:$C,'summary original budget'!J1,'Statement of Expenditure'!$D:$D)</calculatedColumnFormula>
    </tableColumn>
    <tableColumn id="11" xr3:uid="{6156586C-375A-44E5-BFD0-44AEF1FA1D00}" name="Estimated amount in €_x000a_ALMP Category 6_x000a_Direct job creation_x000a_(as to Financing Decision)">
      <calculatedColumnFormula>SUMIF('Statement of Expenditure'!$C:$C,'summary original budget'!K1,'Statement of Expenditure'!$F:$F)</calculatedColumnFormula>
    </tableColumn>
    <tableColumn id="12" xr3:uid="{7634787D-0B65-4840-8D66-52AD72E31644}" name="Estimated no. of workers_x000a_ALMP Category 6_x000a_Direct job creation_x000a_(as to Financing Decision)">
      <calculatedColumnFormula>SUMIF('Statement of Expenditure'!$C:$C,'summary original budget'!L1,'Statement of Expenditure'!$D:$D)</calculatedColumnFormula>
    </tableColumn>
    <tableColumn id="13" xr3:uid="{5A02C990-B04C-451B-834C-A1FE8DDB9114}" name="Estimated amount in €_x000a_ALMP Category 7_x000a_Promotion of entrepreneurship_x000a_(as to Financing Decision)">
      <calculatedColumnFormula>SUMIF('Statement of Expenditure'!$C:$C,'summary original budget'!M1,'Statement of Expenditure'!$F:$F)</calculatedColumnFormula>
    </tableColumn>
    <tableColumn id="14" xr3:uid="{78CCADB4-9195-4473-8628-FE91663DF697}" name="Estimated no. of workers_x000a_ALMP Category 7_x000a_Promotion of entrepreneurship_x000a_(as to Financing Decision)">
      <calculatedColumnFormula>SUMIF('Statement of Expenditure'!$C:$C,'summary original budget'!N1,'Statement of Expenditure'!$D:$D)</calculatedColumnFormula>
    </tableColumn>
    <tableColumn id="15" xr3:uid="{6435E1B7-0F36-4AF0-B21F-E6EE96B86B94}" name="Estimated amount in €_x000a_ALMP Category 0_x000a_Other measures_x000a_(as to Financing Decision)">
      <calculatedColumnFormula>SUMIF('Statement of Expenditure'!$C:$C,'summary original budget'!O1,'Statement of Expenditure'!$F:$F)</calculatedColumnFormula>
    </tableColumn>
    <tableColumn id="16" xr3:uid="{7A86E40E-E201-43D5-B63A-BABF7E7F4E20}" name="Estimated no. of workers_x000a_ALMP Category 0_x000a_Other measures_x000a_(as to Financing Decision)">
      <calculatedColumnFormula>SUMIF('Statement of Expenditure'!$C:$C,'summary original budget'!P1,'Statement of Expenditure'!$D:$D)</calculatedColumnFormula>
    </tableColumn>
    <tableColumn id="17" xr3:uid="{2E7CBC6B-0499-439A-AE94-0D3ABDAC0831}" name="Estimated amount in €_x000a_Category 0.1_x000a_Job search allowances_x000a_(as to Financing Decision)">
      <calculatedColumnFormula>SUMIF('Statement of Expenditure'!$C:$C,'summary original budget'!Q1,'Statement of Expenditure'!$F:$F)</calculatedColumnFormula>
    </tableColumn>
    <tableColumn id="18" xr3:uid="{49C144C7-DED7-404B-BF65-AA337ECDC93B}" name="Estimated no. of workers_x000a_Category 0.1_x000a_Job search allowances_x000a_(as to Financing Decision)">
      <calculatedColumnFormula>SUMIF('Statement of Expenditure'!$C:$C,'summary original budget'!R1,'Statement of Expenditure'!$D:$D)</calculatedColumnFormula>
    </tableColumn>
    <tableColumn id="19" xr3:uid="{4033B1D0-E395-4DF7-AD0E-CBC4A0B5C635}" name="Estimated amount in €_x000a_Category 0.2_x000a_Training allowances_x000a_(as to Financing Decision)">
      <calculatedColumnFormula>SUMIF('Statement of Expenditure'!$C:$C,'summary original budget'!S1,'Statement of Expenditure'!$F:$F)</calculatedColumnFormula>
    </tableColumn>
    <tableColumn id="20" xr3:uid="{C0F89B2F-B69A-4994-8BA8-35098303C216}" name="Estimated no. of workers_x000a_Category 0.2_x000a_Training allowances_x000a_(as to Financing Decision)">
      <calculatedColumnFormula>SUMIF('Statement of Expenditure'!$C:$C,'summary original budget'!T1,'Statement of Expenditure'!$D:$D)</calculatedColumnFormula>
    </tableColumn>
    <tableColumn id="21" xr3:uid="{A9B123B6-1A70-42B4-8AA9-9FAC5746BCF4}" name="Estimated amount in €_x000a_Category 0.3_x000a_Mobility allowances_x000a_(as to Financing Decision)">
      <calculatedColumnFormula>SUMIF('Statement of Expenditure'!$C:$C,'summary original budget'!U1,'Statement of Expenditure'!$F:$F)</calculatedColumnFormula>
    </tableColumn>
    <tableColumn id="22" xr3:uid="{AF85E35E-8BD8-409F-B479-BC41CA3CBE43}" name="Estimated no. of workers_x000a_Category 0.3_x000a_Mobility allowances_x000a_(as to Financing Decision)">
      <calculatedColumnFormula>SUMIF('Statement of Expenditure'!$C:$C,'summary original budget'!V1,'Statement of Expenditure'!$D:$D)</calculatedColumnFormula>
    </tableColumn>
    <tableColumn id="23" xr3:uid="{472CFDEF-D911-4728-B5FC-02C14C32FBF7}" name="Estimated amount in €_x000a_Category 0.4_x000a_Subsistence allowances_x000a_(as to Financing Decision)">
      <calculatedColumnFormula>SUMIF('Statement of Expenditure'!$C:$C,'summary original budget'!W1,'Statement of Expenditure'!$F:$F)</calculatedColumnFormula>
    </tableColumn>
    <tableColumn id="24" xr3:uid="{7762FB61-7A70-4277-8736-B975246EF400}" name="Estimated no. of workers_x000a_Category 0.4_x000a_Subsistence allowances_x000a_(as to Financing Decision)">
      <calculatedColumnFormula>SUMIF('Statement of Expenditure'!$C:$C,'summary original budget'!X1,'Statement of Expenditure'!$D:$D)</calculatedColumnFormula>
    </tableColumn>
    <tableColumn id="25" xr3:uid="{FE4DCCE5-1C47-4FFA-94DB-554272424753}" name="Estimated amount in €_x000a_Category 0.5_x000a_Other allowances_x000a_(as to Financing Decision)">
      <calculatedColumnFormula>SUMIF('Statement of Expenditure'!$C:$C,'summary original budget'!Y1,'Statement of Expenditure'!$F:$F)</calculatedColumnFormula>
    </tableColumn>
    <tableColumn id="26" xr3:uid="{411664A1-F8AA-4F75-9DBC-DD77E298475F}" name="Estimated no. of workers_x000a_Category 0.5_x000a_Other allowances_x000a_(as to Financing Decision)">
      <calculatedColumnFormula>SUMIF('Statement of Expenditure'!$C:$C,'summary original budget'!Z1,'Statement of Expenditure'!$D:$D)</calculatedColumnFormula>
    </tableColumn>
    <tableColumn id="27" xr3:uid="{0B277970-11C9-47D2-8FFE-702E8FDD0F2C}" name="Implementing activities in €_x000a_preparatory_x000a_(as to Financing Decision)">
      <calculatedColumnFormula>SUMIF('Statement of Expenditure'!$B:$B,'summary original budget'!AA1,'Statement of Expenditure'!$F:$F)</calculatedColumnFormula>
    </tableColumn>
    <tableColumn id="28" xr3:uid="{8334A58A-6953-46B8-BE69-5A4408861076}" name="Implementing activities  in €_x000a_management_x000a_(as to Financing Decision)">
      <calculatedColumnFormula>SUMIF('Statement of Expenditure'!$B:$B,'summary original budget'!AB1,'Statement of Expenditure'!$F:$F)</calculatedColumnFormula>
    </tableColumn>
    <tableColumn id="29" xr3:uid="{325EA825-1780-4BBE-857E-7792C9C0EAB6}" name="Implementing activities in €_x000a_information and publicity_x000a_(as to Financing Decision)">
      <calculatedColumnFormula>SUMIF('Statement of Expenditure'!$B:$B,'summary original budget'!AC1,'Statement of Expenditure'!$F:$F)</calculatedColumnFormula>
    </tableColumn>
    <tableColumn id="30" xr3:uid="{0F821379-880D-4FD6-B5AA-75A77AA1688A}" name="Implementing activities in €_x000a_control activities_x000a_(as to Financing Decision)">
      <calculatedColumnFormula>SUMIF('Statement of Expenditure'!$B:$B,'summary original budget'!AD1,'Statement of Expenditure'!$F:$F)</calculatedColumnFormula>
    </tableColumn>
    <tableColumn id="31" xr3:uid="{67EC8D24-89D1-4FCA-A43C-7BA7617602A0}" name="Implementing activities in €_x000a_ other_x000a_(as to Financing Decision)">
      <calculatedColumnFormula>SUMIF('Statement of Expenditure'!$B:$B,'summary original budget'!AE1,'Statement of Expenditure'!$F:$F)</calculatedColumnFormula>
    </tableColumn>
  </tableColumns>
  <tableStyleInfo showFirstColumn="1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FAA83FFC-6837-4C99-804A-4064844BF811}" name="Table4" displayName="Table4" ref="A1:AE3" totalsRowShown="0" headerRowDxfId="28" tableBorderDxfId="27">
  <autoFilter ref="A1:AE3" xr:uid="{FAA83FFC-6837-4C99-804A-4064844BF811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  <filterColumn colId="18" hiddenButton="1"/>
    <filterColumn colId="19" hiddenButton="1"/>
    <filterColumn colId="20" hiddenButton="1"/>
    <filterColumn colId="21" hiddenButton="1"/>
    <filterColumn colId="22" hiddenButton="1"/>
    <filterColumn colId="23" hiddenButton="1"/>
    <filterColumn colId="24" hiddenButton="1"/>
    <filterColumn colId="25" hiddenButton="1"/>
    <filterColumn colId="26" hiddenButton="1"/>
    <filterColumn colId="27" hiddenButton="1"/>
    <filterColumn colId="28" hiddenButton="1"/>
    <filterColumn colId="29" hiddenButton="1"/>
    <filterColumn colId="30" hiddenButton="1"/>
  </autoFilter>
  <tableColumns count="31">
    <tableColumn id="1" xr3:uid="{B24CBFDC-FBAA-4056-8570-B56567F3D92C}" name="Actual amount in €_x000a_ALMP Category 1_x000a_Individual case management_x000a_(as to Final Report)_x000a_">
      <calculatedColumnFormula>SUMIF('Statement of Expenditure'!$C:$C,'summary ACTUAL budget'!A1,'Statement of Expenditure'!$K:$K)</calculatedColumnFormula>
    </tableColumn>
    <tableColumn id="2" xr3:uid="{F40BFB09-5043-4BCD-AA80-557FC5080DCF}" name="Actual no. of workers_x000a_ALMP Category 1_x000a_Individual case management_x000a_(as to Final Report)">
      <calculatedColumnFormula>SUMIF('Statement of Expenditure'!$C:$C,'summary ACTUAL budget'!B1,'Statement of Expenditure'!$I:$I)</calculatedColumnFormula>
    </tableColumn>
    <tableColumn id="3" xr3:uid="{8D05B76D-00BD-4285-B9B5-45B339487951}" name="Actual amount in €_x000a_ALMP Category 2_x000a_Training and re-training_x000a_(as to Final Report)">
      <calculatedColumnFormula>SUMIF('Statement of Expenditure'!$C:$C,'summary ACTUAL budget'!C1,'Statement of Expenditure'!$K:$K)</calculatedColumnFormula>
    </tableColumn>
    <tableColumn id="4" xr3:uid="{B85A264B-ECE1-4587-9F12-6BD63D54CB28}" name="Actual no. of workers_x000a_ALMP Category 2_x000a_Training and re-training_x000a_(as to Final Report)">
      <calculatedColumnFormula>SUMIF('Statement of Expenditure'!$C:$C,'summary ACTUAL budget'!D1,'Statement of Expenditure'!$I:$I)</calculatedColumnFormula>
    </tableColumn>
    <tableColumn id="5" xr3:uid="{EAB83278-AEAF-4674-9526-629189B8DB01}" name="Actual amount in €_x000a_ALMP Category 3_x000a_Job rotation and job sharing_x000a_(as to Final Report)">
      <calculatedColumnFormula>SUMIF('Statement of Expenditure'!$C:$C,'summary ACTUAL budget'!E1,'Statement of Expenditure'!$K:$K)</calculatedColumnFormula>
    </tableColumn>
    <tableColumn id="6" xr3:uid="{0059C254-9CC6-47CD-AFF7-306A988D8200}" name="Actual no. of workers_x000a_ALMP Category 3_x000a_Job rotation and job sharing_x000a_(as to Final Report)">
      <calculatedColumnFormula>SUMIF('Statement of Expenditure'!$C:$C,'summary ACTUAL budget'!F1,'Statement of Expenditure'!$I:$I)</calculatedColumnFormula>
    </tableColumn>
    <tableColumn id="7" xr3:uid="{74CEAC18-7EE4-4D07-96C0-BBC673820944}" name="Actual amount in €_x000a_ALMP Category 4_x000a_Employment and recruitment incentives_x000a_(as to Final Report)">
      <calculatedColumnFormula>SUMIF('Statement of Expenditure'!$C:$C,'summary ACTUAL budget'!G1,'Statement of Expenditure'!$K:$K)</calculatedColumnFormula>
    </tableColumn>
    <tableColumn id="8" xr3:uid="{A2673631-0DA0-4652-99C3-2DBCA614F6FA}" name="Actual no. of workers_x000a_ALMP Category 4_x000a_Employment and recruitment incentives_x000a_(as to Final Report)">
      <calculatedColumnFormula>SUMIF('Statement of Expenditure'!$C:$C,'summary ACTUAL budget'!H1,'Statement of Expenditure'!$I:$I)</calculatedColumnFormula>
    </tableColumn>
    <tableColumn id="9" xr3:uid="{3D6AC55F-6AFD-4D92-ABAF-3B531174B6F7}" name="Actual amount in €_x000a_ALMP Category 5_x000a_Supported employment and rehabilitation_x000a_(as to Final Report)">
      <calculatedColumnFormula>SUMIF('Statement of Expenditure'!$C:$C,'summary ACTUAL budget'!I1,'Statement of Expenditure'!$K:$K)</calculatedColumnFormula>
    </tableColumn>
    <tableColumn id="10" xr3:uid="{637A195F-8360-478E-98FB-6BF051857EAA}" name="Actual no. of workers_x000a_ALMP Category 5_x000a_Supported employment and rehabilitation_x000a_(as to Final Report)">
      <calculatedColumnFormula>SUMIF('Statement of Expenditure'!$C:$C,'summary ACTUAL budget'!J1,'Statement of Expenditure'!$I:$I)</calculatedColumnFormula>
    </tableColumn>
    <tableColumn id="11" xr3:uid="{21419A32-8533-41E4-BAB3-E5EB4481E874}" name="Actual amount in €_x000a_ALMP Category 6_x000a_Direct job creation_x000a_(as to Final Report)">
      <calculatedColumnFormula>SUMIF('Statement of Expenditure'!$C:$C,'summary ACTUAL budget'!K1,'Statement of Expenditure'!$K:$K)</calculatedColumnFormula>
    </tableColumn>
    <tableColumn id="12" xr3:uid="{6A04A6C1-63BD-4915-9565-9DC5EB4EE7B3}" name="Actual no. of workers_x000a_ALMP Category 6_x000a_Direct job creation_x000a_(as to Final Report)">
      <calculatedColumnFormula>SUMIF('Statement of Expenditure'!$C:$C,'summary ACTUAL budget'!L1,'Statement of Expenditure'!$I:$I)</calculatedColumnFormula>
    </tableColumn>
    <tableColumn id="13" xr3:uid="{BC7369C3-CB92-4991-B3F3-914222D0D4BD}" name="Actual amount in €_x000a_ALMP Category 7_x000a_Promotion of entrepreneurship_x000a_(as to Final Report)">
      <calculatedColumnFormula>SUMIF('Statement of Expenditure'!$C:$C,'summary ACTUAL budget'!M1,'Statement of Expenditure'!$K:$K)</calculatedColumnFormula>
    </tableColumn>
    <tableColumn id="14" xr3:uid="{C8637B3C-3F06-431C-BCEF-4327561CCD03}" name="Actual no. of workers_x000a_ALMP Category 7_x000a_Promotion of entrepreneurship_x000a_(as to Final Report)">
      <calculatedColumnFormula>SUMIF('Statement of Expenditure'!$C:$C,'summary ACTUAL budget'!N1,'Statement of Expenditure'!$I:$I)</calculatedColumnFormula>
    </tableColumn>
    <tableColumn id="15" xr3:uid="{ECA2ED06-ADF0-47D4-A024-80D6AAAAA803}" name="Actual amount in €_x000a_ALMP Category 0_x000a_Other measures_x000a_(as to Final Report)">
      <calculatedColumnFormula>SUMIF('Statement of Expenditure'!$C:$C,'summary ACTUAL budget'!O1,'Statement of Expenditure'!$K:$K)</calculatedColumnFormula>
    </tableColumn>
    <tableColumn id="16" xr3:uid="{9EE0A59B-0244-4B77-968F-0C0EA2BDE058}" name="Actual no. of workers_x000a_ALMP Category 0_x000a_Other measures_x000a_(as to Final Report)">
      <calculatedColumnFormula>SUMIF('Statement of Expenditure'!$C:$C,'summary ACTUAL budget'!P1,'Statement of Expenditure'!$I:$I)</calculatedColumnFormula>
    </tableColumn>
    <tableColumn id="17" xr3:uid="{76E569F9-0ECE-4DE1-A493-80C762D90C91}" name="Actual amount in €_x000a_Category 0.1_x000a_Job search allowances_x000a_(as to Final Report)">
      <calculatedColumnFormula>SUMIF('Statement of Expenditure'!$C:$C,'summary ACTUAL budget'!Q1,'Statement of Expenditure'!$K:$K)</calculatedColumnFormula>
    </tableColumn>
    <tableColumn id="18" xr3:uid="{F1980F00-7134-4A8E-981D-FC0EB40F0F30}" name="Actual no. of workers_x000a_Category 0.1_x000a_Job search allowances_x000a_(as to Final Report)">
      <calculatedColumnFormula>SUMIF('Statement of Expenditure'!$C:$C,'summary ACTUAL budget'!R1,'Statement of Expenditure'!$I:$I)</calculatedColumnFormula>
    </tableColumn>
    <tableColumn id="19" xr3:uid="{D5D3261C-8A50-4C61-A82D-5E244D783C20}" name="Actual amount in €_x000a_Category 0.2_x000a_Training allowances_x000a_(as to Final Report)">
      <calculatedColumnFormula>SUMIF('Statement of Expenditure'!$C:$C,'summary ACTUAL budget'!S1,'Statement of Expenditure'!$K:$K)</calculatedColumnFormula>
    </tableColumn>
    <tableColumn id="20" xr3:uid="{B9D725C0-8D75-4497-8E9D-29AD384B3826}" name="Actual no. of workers_x000a_Category 0.2_x000a_Training allowances_x000a_(as to Final Report)">
      <calculatedColumnFormula>SUMIF('Statement of Expenditure'!$C:$C,'summary ACTUAL budget'!T1,'Statement of Expenditure'!$I:$I)</calculatedColumnFormula>
    </tableColumn>
    <tableColumn id="21" xr3:uid="{E96B9C86-176D-4B1B-9315-428CA603FC37}" name="Actual amount in €_x000a_Category 0.3_x000a_Mobility allowances_x000a_(as to Final Report)">
      <calculatedColumnFormula>SUMIF('Statement of Expenditure'!$C:$C,'summary ACTUAL budget'!U1,'Statement of Expenditure'!$K:$K)</calculatedColumnFormula>
    </tableColumn>
    <tableColumn id="22" xr3:uid="{02D4AFC0-8708-49FD-9827-11B6788B5379}" name="Actual no. of workers_x000a_Category 0.3_x000a_Mobility allowances_x000a_(as to Final Report)">
      <calculatedColumnFormula>SUMIF('Statement of Expenditure'!$C:$C,'summary ACTUAL budget'!V1,'Statement of Expenditure'!$I:$I)</calculatedColumnFormula>
    </tableColumn>
    <tableColumn id="23" xr3:uid="{1B92E2E4-EA35-4A42-8B8E-F10EB7E0C183}" name="Actual amount in €_x000a_Category 0.4_x000a_Subsistence allowances_x000a_(as to Final Report)">
      <calculatedColumnFormula>SUMIF('Statement of Expenditure'!$C:$C,'summary ACTUAL budget'!W1,'Statement of Expenditure'!$K:$K)</calculatedColumnFormula>
    </tableColumn>
    <tableColumn id="24" xr3:uid="{0C044E13-D01B-4C05-85B4-022A0D50ABAB}" name="Actual no. of workers_x000a_Category 0.4_x000a_Subsistence allowances_x000a_(as to Final Report)">
      <calculatedColumnFormula>SUMIF('Statement of Expenditure'!$C:$C,'summary ACTUAL budget'!X1,'Statement of Expenditure'!$I:$I)</calculatedColumnFormula>
    </tableColumn>
    <tableColumn id="25" xr3:uid="{97A08927-0808-45F2-8BE3-0C26FEE38522}" name="Actual amount in €_x000a_Category 0.5_x000a_Other allowances_x000a_(as to Final Report)">
      <calculatedColumnFormula>SUMIF('Statement of Expenditure'!$C:$C,'summary ACTUAL budget'!Y1,'Statement of Expenditure'!$K:$K)</calculatedColumnFormula>
    </tableColumn>
    <tableColumn id="26" xr3:uid="{E54BA67A-05AD-4AE2-A888-1B2BAC46AFAD}" name="Actual no. of workers_x000a_Category 0.5_x000a_Other allowances_x000a_(as to Final Report)">
      <calculatedColumnFormula>SUMIF('Statement of Expenditure'!$C:$C,'summary ACTUAL budget'!Z1,'Statement of Expenditure'!$I:$I)</calculatedColumnFormula>
    </tableColumn>
    <tableColumn id="27" xr3:uid="{690A3928-5007-42AC-A58D-FEF70FC720BA}" name="Implementing activities preparatory_x000a_(as to Final Report)">
      <calculatedColumnFormula>SUMIF('Statement of Expenditure'!$B:$B,'summary ACTUAL budget'!AA1,'Statement of Expenditure'!$K:$K)</calculatedColumnFormula>
    </tableColumn>
    <tableColumn id="28" xr3:uid="{64DB34A9-C955-4D85-8A15-EF23D850D928}" name="Implementing activities management_x000a_(as to Final Report)">
      <calculatedColumnFormula>SUMIF('Statement of Expenditure'!$B:$B,'summary ACTUAL budget'!AB1,'Statement of Expenditure'!$K:$K)</calculatedColumnFormula>
    </tableColumn>
    <tableColumn id="29" xr3:uid="{F6C21243-10E9-4E8A-A4AA-710B2CC48C83}" name="Implementing activities_x000a_information and publicity_x000a_(as to Final Report)_x000a_">
      <calculatedColumnFormula>SUMIF('Statement of Expenditure'!$B:$B,'summary ACTUAL budget'!AC1,'Statement of Expenditure'!$K:$K)</calculatedColumnFormula>
    </tableColumn>
    <tableColumn id="30" xr3:uid="{319F6A1B-C0C8-44D9-9331-F70AE4CB4127}" name="Implementing activities_x000a_control activities_x000a_(as to Final Report)">
      <calculatedColumnFormula>SUMIF('Statement of Expenditure'!$B:$B,'summary ACTUAL budget'!AD1,'Statement of Expenditure'!$K:$K)</calculatedColumnFormula>
    </tableColumn>
    <tableColumn id="31" xr3:uid="{47082473-1C42-423F-9E3B-C04A5E077860}" name="Implementing activities_x000a_ other_x000a_(as to Final Report)">
      <calculatedColumnFormula>SUMIF('Statement of Expenditure'!$B:$B,'summary ACTUAL budget'!AE1,'Statement of Expenditure'!$K:$K)</calculatedColumnFormula>
    </tableColumn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EF9E6FBF-B5F9-4C4A-8204-5A7120C229BB}" name="Table5" displayName="Table5" ref="A3:B30" totalsRowShown="0" headerRowBorderDxfId="26" tableBorderDxfId="25">
  <autoFilter ref="A3:B30" xr:uid="{EF9E6FBF-B5F9-4C4A-8204-5A7120C229BB}">
    <filterColumn colId="0" hiddenButton="1"/>
    <filterColumn colId="1" hiddenButton="1"/>
  </autoFilter>
  <tableColumns count="2">
    <tableColumn id="1" xr3:uid="{25EB4FD3-9DC5-4272-B3F6-EDF830447115}" name="MS" dataDxfId="24"/>
    <tableColumn id="2" xr3:uid="{0C5C0662-2479-498E-BB66-1CF829BD9F4C}" name="Maximum EGF co-financing rate" dataDxfId="23"/>
  </tableColumns>
  <tableStyleInfo showFirstColumn="1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epp.eurostat.ec.europa.eu/cache/ITY_OFFPUB/KS-BF-06-003/EN/KS-BF-06-003-EN.PDF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E49"/>
  <sheetViews>
    <sheetView topLeftCell="B1" zoomScaleNormal="100" workbookViewId="0">
      <selection activeCell="B5" sqref="B5"/>
    </sheetView>
  </sheetViews>
  <sheetFormatPr defaultColWidth="9.109375" defaultRowHeight="13.2" x14ac:dyDescent="0.25"/>
  <cols>
    <col min="1" max="1" width="1.5546875" customWidth="1"/>
    <col min="2" max="2" width="51.109375" customWidth="1"/>
    <col min="3" max="3" width="30.44140625" customWidth="1"/>
    <col min="4" max="4" width="18.44140625" customWidth="1"/>
    <col min="5" max="5" width="16.6640625" customWidth="1"/>
    <col min="6" max="6" width="17.88671875" customWidth="1"/>
    <col min="7" max="7" width="17.88671875" style="11" customWidth="1"/>
    <col min="8" max="8" width="3" customWidth="1"/>
    <col min="9" max="9" width="21.88671875" customWidth="1"/>
    <col min="10" max="10" width="15.109375" customWidth="1"/>
    <col min="11" max="11" width="19.44140625" customWidth="1"/>
    <col min="12" max="12" width="17.88671875" style="11" customWidth="1"/>
    <col min="13" max="13" width="14.6640625" style="133" customWidth="1"/>
    <col min="14" max="14" width="10.33203125" style="133" customWidth="1"/>
    <col min="15" max="15" width="12.109375" customWidth="1"/>
  </cols>
  <sheetData>
    <row r="1" spans="1:14" ht="13.8" x14ac:dyDescent="0.3">
      <c r="A1" s="44"/>
      <c r="B1" s="195" t="s">
        <v>134</v>
      </c>
      <c r="C1" s="196"/>
      <c r="D1" s="196"/>
      <c r="E1" s="44"/>
      <c r="F1" s="44"/>
      <c r="G1" s="47"/>
      <c r="H1" s="44"/>
      <c r="I1" s="44"/>
      <c r="J1" s="44"/>
      <c r="K1" s="193"/>
      <c r="L1" s="194"/>
      <c r="M1" s="124"/>
      <c r="N1" s="124"/>
    </row>
    <row r="2" spans="1:14" ht="17.399999999999999" x14ac:dyDescent="0.3">
      <c r="A2" s="44"/>
      <c r="B2" s="160" t="s">
        <v>8</v>
      </c>
      <c r="C2" s="52"/>
      <c r="D2" s="52"/>
      <c r="E2" s="52"/>
      <c r="F2" s="52"/>
      <c r="G2" s="47"/>
      <c r="H2" s="52"/>
      <c r="I2" s="44"/>
      <c r="J2" s="44"/>
      <c r="K2" s="193" t="s">
        <v>170</v>
      </c>
      <c r="L2" s="194"/>
      <c r="M2" s="126"/>
      <c r="N2" s="126"/>
    </row>
    <row r="3" spans="1:14" ht="15" x14ac:dyDescent="0.25">
      <c r="A3" s="44"/>
      <c r="B3" s="44"/>
      <c r="C3" s="53"/>
      <c r="D3" s="53"/>
      <c r="E3" s="53"/>
      <c r="F3" s="53"/>
      <c r="G3" s="47"/>
      <c r="H3" s="53"/>
      <c r="I3" s="122"/>
      <c r="J3" s="122"/>
      <c r="K3" s="122"/>
      <c r="L3" s="47"/>
      <c r="M3" s="126"/>
      <c r="N3" s="126"/>
    </row>
    <row r="4" spans="1:14" ht="15.75" customHeight="1" x14ac:dyDescent="0.3">
      <c r="A4" s="44"/>
      <c r="B4" s="52" t="s">
        <v>5</v>
      </c>
      <c r="C4" s="74"/>
      <c r="D4" s="150"/>
      <c r="E4" s="44"/>
      <c r="F4" s="44"/>
      <c r="G4" s="47"/>
      <c r="H4" s="197" t="s">
        <v>177</v>
      </c>
      <c r="I4" s="198"/>
      <c r="J4" s="198"/>
      <c r="K4" s="198"/>
      <c r="L4" s="123" t="s">
        <v>131</v>
      </c>
      <c r="M4" s="126"/>
      <c r="N4" s="126"/>
    </row>
    <row r="5" spans="1:14" s="2" customFormat="1" ht="20.25" customHeight="1" x14ac:dyDescent="0.4">
      <c r="A5" s="46"/>
      <c r="B5" s="52" t="s">
        <v>169</v>
      </c>
      <c r="C5" s="152"/>
      <c r="D5" s="151"/>
      <c r="E5" s="54"/>
      <c r="F5" s="54"/>
      <c r="G5" s="46"/>
      <c r="H5" s="198"/>
      <c r="I5" s="198"/>
      <c r="J5" s="198"/>
      <c r="K5" s="198"/>
      <c r="L5" s="123" t="s">
        <v>132</v>
      </c>
      <c r="M5" s="126"/>
      <c r="N5" s="126"/>
    </row>
    <row r="6" spans="1:14" s="2" customFormat="1" ht="12.75" customHeight="1" thickBot="1" x14ac:dyDescent="0.45">
      <c r="A6" s="46"/>
      <c r="B6" s="1"/>
      <c r="C6" s="1"/>
      <c r="D6" s="54"/>
      <c r="E6" s="54"/>
      <c r="F6" s="54"/>
      <c r="G6" s="46"/>
      <c r="H6" s="54"/>
      <c r="I6" s="46"/>
      <c r="J6" s="46"/>
      <c r="K6" s="46"/>
      <c r="L6" s="46"/>
      <c r="M6" s="126"/>
      <c r="N6" s="126"/>
    </row>
    <row r="7" spans="1:14" s="11" customFormat="1" ht="111" customHeight="1" thickBot="1" x14ac:dyDescent="0.3">
      <c r="A7" s="47"/>
      <c r="B7" s="56" t="s">
        <v>10</v>
      </c>
      <c r="C7" s="47"/>
      <c r="D7" s="190" t="s">
        <v>181</v>
      </c>
      <c r="E7" s="191"/>
      <c r="F7" s="192"/>
      <c r="G7" s="30" t="s">
        <v>180</v>
      </c>
      <c r="H7" s="47"/>
      <c r="I7" s="182" t="s">
        <v>182</v>
      </c>
      <c r="J7" s="183"/>
      <c r="K7" s="183"/>
      <c r="L7" s="30" t="s">
        <v>26</v>
      </c>
      <c r="M7" s="130"/>
      <c r="N7" s="126"/>
    </row>
    <row r="8" spans="1:14" s="2" customFormat="1" ht="12.75" customHeight="1" x14ac:dyDescent="0.25">
      <c r="A8" s="46"/>
      <c r="B8" s="57"/>
      <c r="C8" s="46"/>
      <c r="D8" s="184" t="s">
        <v>126</v>
      </c>
      <c r="E8" s="186" t="s">
        <v>127</v>
      </c>
      <c r="F8" s="5" t="s">
        <v>11</v>
      </c>
      <c r="G8" s="157"/>
      <c r="H8" s="46"/>
      <c r="I8" s="184" t="s">
        <v>17</v>
      </c>
      <c r="J8" s="186" t="s">
        <v>18</v>
      </c>
      <c r="K8" s="27" t="s">
        <v>11</v>
      </c>
      <c r="L8" s="157"/>
      <c r="M8" s="126"/>
      <c r="N8" s="126"/>
    </row>
    <row r="9" spans="1:14" s="2" customFormat="1" ht="25.5" customHeight="1" x14ac:dyDescent="0.25">
      <c r="A9" s="46"/>
      <c r="B9" s="199" t="s">
        <v>183</v>
      </c>
      <c r="C9" s="46"/>
      <c r="D9" s="185"/>
      <c r="E9" s="187"/>
      <c r="F9" s="14" t="s">
        <v>14</v>
      </c>
      <c r="G9" s="158"/>
      <c r="H9" s="46"/>
      <c r="I9" s="185"/>
      <c r="J9" s="187"/>
      <c r="K9" s="28" t="s">
        <v>14</v>
      </c>
      <c r="L9" s="158"/>
      <c r="M9" s="126"/>
      <c r="N9" s="126"/>
    </row>
    <row r="10" spans="1:14" s="2" customFormat="1" ht="12.75" customHeight="1" x14ac:dyDescent="0.25">
      <c r="A10" s="46"/>
      <c r="B10" s="199"/>
      <c r="C10" s="46"/>
      <c r="D10" s="6" t="s">
        <v>12</v>
      </c>
      <c r="E10" s="13" t="s">
        <v>13</v>
      </c>
      <c r="F10" s="7" t="s">
        <v>4</v>
      </c>
      <c r="G10" s="158"/>
      <c r="H10" s="46"/>
      <c r="I10" s="6" t="s">
        <v>15</v>
      </c>
      <c r="J10" s="13" t="s">
        <v>16</v>
      </c>
      <c r="K10" s="29" t="s">
        <v>4</v>
      </c>
      <c r="L10" s="158"/>
      <c r="M10" s="126"/>
      <c r="N10" s="126"/>
    </row>
    <row r="11" spans="1:14" s="2" customFormat="1" ht="12.75" customHeight="1" thickBot="1" x14ac:dyDescent="0.3">
      <c r="A11" s="46"/>
      <c r="B11" s="12"/>
      <c r="C11" s="46"/>
      <c r="D11" s="8" t="s">
        <v>6</v>
      </c>
      <c r="E11" s="9" t="s">
        <v>7</v>
      </c>
      <c r="F11" s="10" t="s">
        <v>9</v>
      </c>
      <c r="G11" s="159"/>
      <c r="H11" s="46"/>
      <c r="I11" s="8" t="s">
        <v>6</v>
      </c>
      <c r="J11" s="9" t="s">
        <v>7</v>
      </c>
      <c r="K11" s="9" t="s">
        <v>9</v>
      </c>
      <c r="L11" s="159"/>
      <c r="M11" s="126"/>
      <c r="N11" s="126"/>
    </row>
    <row r="12" spans="1:14" s="2" customFormat="1" ht="6" customHeight="1" thickBot="1" x14ac:dyDescent="0.3">
      <c r="A12" s="46"/>
      <c r="B12" s="46"/>
      <c r="C12" s="46"/>
      <c r="D12" s="46"/>
      <c r="E12" s="46"/>
      <c r="F12" s="46"/>
      <c r="G12" s="46"/>
      <c r="H12" s="46"/>
      <c r="I12" s="46"/>
      <c r="J12" s="46"/>
      <c r="K12" s="46"/>
      <c r="L12" s="46"/>
      <c r="M12" s="126"/>
      <c r="N12" s="126"/>
    </row>
    <row r="13" spans="1:14" s="17" customFormat="1" ht="27" thickBot="1" x14ac:dyDescent="0.3">
      <c r="A13" s="51"/>
      <c r="B13" s="32" t="s">
        <v>184</v>
      </c>
      <c r="C13" s="15" t="s">
        <v>22</v>
      </c>
      <c r="D13" s="18"/>
      <c r="E13" s="19"/>
      <c r="F13" s="20"/>
      <c r="G13" s="31"/>
      <c r="H13" s="51"/>
      <c r="I13" s="18"/>
      <c r="J13" s="19"/>
      <c r="K13" s="19"/>
      <c r="L13" s="31"/>
      <c r="M13" s="127"/>
      <c r="N13" s="127"/>
    </row>
    <row r="14" spans="1:14" s="21" customFormat="1" ht="42.75" customHeight="1" thickTop="1" thickBot="1" x14ac:dyDescent="0.3">
      <c r="A14" s="51"/>
      <c r="B14" s="149"/>
      <c r="C14" s="138" t="s">
        <v>171</v>
      </c>
      <c r="D14" s="103"/>
      <c r="E14" s="134" t="e">
        <f>F14/D14</f>
        <v>#DIV/0!</v>
      </c>
      <c r="F14" s="104"/>
      <c r="G14" s="135" t="e">
        <f>D14/workers_targeted</f>
        <v>#DIV/0!</v>
      </c>
      <c r="H14" s="55"/>
      <c r="I14" s="103"/>
      <c r="J14" s="134" t="e">
        <f>K14/I14</f>
        <v>#DIV/0!</v>
      </c>
      <c r="K14" s="104"/>
      <c r="L14" s="135" t="e">
        <f t="shared" ref="L14:L18" si="0">I14/workers_benefited</f>
        <v>#DIV/0!</v>
      </c>
      <c r="M14" s="153"/>
      <c r="N14" s="126"/>
    </row>
    <row r="15" spans="1:14" s="21" customFormat="1" ht="42.75" customHeight="1" thickTop="1" thickBot="1" x14ac:dyDescent="0.3">
      <c r="A15" s="51"/>
      <c r="B15" s="149"/>
      <c r="C15" s="138" t="s">
        <v>171</v>
      </c>
      <c r="D15" s="103"/>
      <c r="E15" s="134" t="e">
        <f>F15/D15</f>
        <v>#DIV/0!</v>
      </c>
      <c r="F15" s="104"/>
      <c r="G15" s="135" t="e">
        <f t="shared" ref="G15:G18" si="1">D15/workers_targeted</f>
        <v>#DIV/0!</v>
      </c>
      <c r="H15" s="55"/>
      <c r="I15" s="103"/>
      <c r="J15" s="134" t="e">
        <f t="shared" ref="J15:J18" si="2">K15/I15</f>
        <v>#DIV/0!</v>
      </c>
      <c r="K15" s="104"/>
      <c r="L15" s="135" t="e">
        <f t="shared" si="0"/>
        <v>#DIV/0!</v>
      </c>
      <c r="M15" s="153"/>
      <c r="N15" s="126"/>
    </row>
    <row r="16" spans="1:14" s="21" customFormat="1" ht="42.75" customHeight="1" thickTop="1" thickBot="1" x14ac:dyDescent="0.3">
      <c r="A16" s="51"/>
      <c r="B16" s="149"/>
      <c r="C16" s="138" t="s">
        <v>171</v>
      </c>
      <c r="D16" s="103"/>
      <c r="E16" s="134" t="e">
        <f t="shared" ref="E16:E18" si="3">F16/D16</f>
        <v>#DIV/0!</v>
      </c>
      <c r="F16" s="104"/>
      <c r="G16" s="135" t="e">
        <f t="shared" si="1"/>
        <v>#DIV/0!</v>
      </c>
      <c r="H16" s="55"/>
      <c r="I16" s="103"/>
      <c r="J16" s="134" t="e">
        <f t="shared" si="2"/>
        <v>#DIV/0!</v>
      </c>
      <c r="K16" s="104"/>
      <c r="L16" s="135" t="e">
        <f t="shared" si="0"/>
        <v>#DIV/0!</v>
      </c>
      <c r="M16" s="153"/>
      <c r="N16" s="126"/>
    </row>
    <row r="17" spans="1:15" s="21" customFormat="1" ht="45.75" customHeight="1" thickTop="1" thickBot="1" x14ac:dyDescent="0.3">
      <c r="A17" s="51"/>
      <c r="B17" s="149"/>
      <c r="C17" s="138" t="s">
        <v>171</v>
      </c>
      <c r="D17" s="103"/>
      <c r="E17" s="134" t="e">
        <f t="shared" si="3"/>
        <v>#DIV/0!</v>
      </c>
      <c r="F17" s="104"/>
      <c r="G17" s="135" t="e">
        <f t="shared" si="1"/>
        <v>#DIV/0!</v>
      </c>
      <c r="H17" s="55"/>
      <c r="I17" s="103"/>
      <c r="J17" s="134" t="e">
        <f t="shared" si="2"/>
        <v>#DIV/0!</v>
      </c>
      <c r="K17" s="104"/>
      <c r="L17" s="135" t="e">
        <f t="shared" si="0"/>
        <v>#DIV/0!</v>
      </c>
      <c r="M17" s="153"/>
      <c r="N17" s="126"/>
    </row>
    <row r="18" spans="1:15" s="21" customFormat="1" ht="42.75" customHeight="1" thickTop="1" thickBot="1" x14ac:dyDescent="0.3">
      <c r="A18" s="51"/>
      <c r="B18" s="149"/>
      <c r="C18" s="138" t="s">
        <v>171</v>
      </c>
      <c r="D18" s="103"/>
      <c r="E18" s="134" t="e">
        <f t="shared" si="3"/>
        <v>#DIV/0!</v>
      </c>
      <c r="F18" s="104"/>
      <c r="G18" s="135" t="e">
        <f t="shared" si="1"/>
        <v>#DIV/0!</v>
      </c>
      <c r="H18" s="55"/>
      <c r="I18" s="103"/>
      <c r="J18" s="134" t="e">
        <f t="shared" si="2"/>
        <v>#DIV/0!</v>
      </c>
      <c r="K18" s="104"/>
      <c r="L18" s="135" t="e">
        <f t="shared" si="0"/>
        <v>#DIV/0!</v>
      </c>
      <c r="M18" s="153"/>
      <c r="N18" s="126"/>
      <c r="O18" s="154"/>
    </row>
    <row r="19" spans="1:15" s="21" customFormat="1" ht="42.75" customHeight="1" thickTop="1" thickBot="1" x14ac:dyDescent="0.3">
      <c r="A19" s="51"/>
      <c r="B19" s="149"/>
      <c r="C19" s="138" t="s">
        <v>171</v>
      </c>
      <c r="D19" s="103"/>
      <c r="E19" s="134" t="e">
        <f t="shared" ref="E19" si="4">F19/D19</f>
        <v>#DIV/0!</v>
      </c>
      <c r="F19" s="104"/>
      <c r="G19" s="135" t="e">
        <f t="shared" ref="G19" si="5">D19/workers_targeted</f>
        <v>#DIV/0!</v>
      </c>
      <c r="H19" s="55"/>
      <c r="I19" s="103"/>
      <c r="J19" s="134" t="e">
        <f t="shared" ref="J19" si="6">K19/I19</f>
        <v>#DIV/0!</v>
      </c>
      <c r="K19" s="104"/>
      <c r="L19" s="135" t="e">
        <f t="shared" ref="L19" si="7">I19/workers_benefited</f>
        <v>#DIV/0!</v>
      </c>
      <c r="M19" s="153"/>
      <c r="N19" s="126"/>
      <c r="O19" s="154"/>
    </row>
    <row r="20" spans="1:15" s="21" customFormat="1" ht="18" customHeight="1" thickTop="1" thickBot="1" x14ac:dyDescent="0.3">
      <c r="A20" s="51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127"/>
      <c r="N20" s="127"/>
    </row>
    <row r="21" spans="1:15" s="2" customFormat="1" ht="13.8" thickBot="1" x14ac:dyDescent="0.3">
      <c r="A21" s="46"/>
      <c r="B21" s="114" t="s">
        <v>178</v>
      </c>
      <c r="C21" s="115"/>
      <c r="D21" s="116"/>
      <c r="E21" s="117"/>
      <c r="F21" s="118">
        <f>SUM(F11:F19)</f>
        <v>0</v>
      </c>
      <c r="G21" s="46"/>
      <c r="H21" s="119"/>
      <c r="I21" s="120"/>
      <c r="J21" s="117"/>
      <c r="K21" s="118">
        <f>SUM(K11:K19)</f>
        <v>0</v>
      </c>
      <c r="M21" s="126"/>
      <c r="N21" s="126"/>
    </row>
    <row r="22" spans="1:15" s="21" customFormat="1" ht="16.5" customHeight="1" thickBot="1" x14ac:dyDescent="0.3">
      <c r="A22" s="51"/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127"/>
      <c r="N22" s="127"/>
    </row>
    <row r="23" spans="1:15" ht="40.200000000000003" thickBot="1" x14ac:dyDescent="0.3">
      <c r="A23" s="44"/>
      <c r="B23" s="25" t="s">
        <v>185</v>
      </c>
      <c r="C23" s="46"/>
      <c r="D23" s="44"/>
      <c r="E23" s="44"/>
      <c r="F23" s="148" t="e">
        <f>sub_total_implement/total_cost</f>
        <v>#DIV/0!</v>
      </c>
      <c r="G23" s="47"/>
      <c r="H23" s="46"/>
      <c r="I23" s="44"/>
      <c r="J23" s="44"/>
      <c r="K23" s="148" t="e">
        <f>actual_sub_total_implement/actual_total_cost</f>
        <v>#DIV/0!</v>
      </c>
      <c r="L23" s="47"/>
      <c r="M23" s="126"/>
      <c r="N23" s="126"/>
    </row>
    <row r="24" spans="1:15" ht="14.4" x14ac:dyDescent="0.3">
      <c r="A24" s="44"/>
      <c r="B24" s="4" t="s">
        <v>1</v>
      </c>
      <c r="C24" s="44"/>
      <c r="D24" s="44"/>
      <c r="E24" s="44"/>
      <c r="F24" s="75"/>
      <c r="G24" s="47"/>
      <c r="H24" s="44"/>
      <c r="I24" s="44"/>
      <c r="J24" s="44"/>
      <c r="K24" s="75">
        <v>0</v>
      </c>
      <c r="L24" s="47"/>
      <c r="M24" s="126"/>
      <c r="N24" s="126"/>
    </row>
    <row r="25" spans="1:15" ht="14.4" x14ac:dyDescent="0.3">
      <c r="A25" s="44"/>
      <c r="B25" s="4" t="s">
        <v>3</v>
      </c>
      <c r="C25" s="44"/>
      <c r="D25" s="44"/>
      <c r="E25" s="44"/>
      <c r="F25" s="76"/>
      <c r="G25" s="47"/>
      <c r="H25" s="44"/>
      <c r="I25" s="44"/>
      <c r="J25" s="44"/>
      <c r="K25" s="76">
        <v>0</v>
      </c>
      <c r="L25" s="47"/>
      <c r="M25" s="126"/>
      <c r="N25" s="126"/>
    </row>
    <row r="26" spans="1:15" ht="14.4" x14ac:dyDescent="0.3">
      <c r="A26" s="44"/>
      <c r="B26" s="4" t="s">
        <v>2</v>
      </c>
      <c r="C26" s="44"/>
      <c r="D26" s="44"/>
      <c r="E26" s="44"/>
      <c r="F26" s="76"/>
      <c r="G26" s="47"/>
      <c r="H26" s="44"/>
      <c r="I26" s="44"/>
      <c r="J26" s="44"/>
      <c r="K26" s="76">
        <v>0</v>
      </c>
      <c r="L26" s="47"/>
      <c r="M26" s="126"/>
      <c r="N26" s="126"/>
    </row>
    <row r="27" spans="1:15" ht="15" thickBot="1" x14ac:dyDescent="0.35">
      <c r="A27" s="44"/>
      <c r="B27" s="4" t="s">
        <v>0</v>
      </c>
      <c r="C27" s="44"/>
      <c r="D27" s="44"/>
      <c r="E27" s="44"/>
      <c r="F27" s="76"/>
      <c r="G27" s="47"/>
      <c r="H27" s="44"/>
      <c r="I27" s="44"/>
      <c r="J27" s="44"/>
      <c r="K27" s="76">
        <v>0</v>
      </c>
      <c r="L27" s="47"/>
      <c r="M27" s="126"/>
      <c r="N27" s="126"/>
    </row>
    <row r="28" spans="1:15" ht="15" hidden="1" thickBot="1" x14ac:dyDescent="0.35">
      <c r="A28" s="44"/>
      <c r="B28" s="4" t="s">
        <v>59</v>
      </c>
      <c r="C28" s="44"/>
      <c r="D28" s="44"/>
      <c r="E28" s="44"/>
      <c r="F28" s="77">
        <v>0</v>
      </c>
      <c r="G28" s="47"/>
      <c r="H28" s="44"/>
      <c r="I28" s="44"/>
      <c r="J28" s="44"/>
      <c r="K28" s="77">
        <v>0</v>
      </c>
      <c r="L28" s="47"/>
      <c r="M28" s="126"/>
      <c r="N28" s="126"/>
    </row>
    <row r="29" spans="1:15" ht="27" thickBot="1" x14ac:dyDescent="0.3">
      <c r="A29" s="44"/>
      <c r="B29" s="26" t="s">
        <v>19</v>
      </c>
      <c r="C29" s="44"/>
      <c r="D29" s="44"/>
      <c r="E29" s="44"/>
      <c r="F29" s="72">
        <f>SUM(F24:F28)</f>
        <v>0</v>
      </c>
      <c r="G29" s="147"/>
      <c r="H29" s="44"/>
      <c r="I29" s="44"/>
      <c r="J29" s="44"/>
      <c r="K29" s="72">
        <f>SUM(K24:K28)</f>
        <v>0</v>
      </c>
      <c r="L29" s="147"/>
      <c r="M29" s="126"/>
      <c r="N29" s="126"/>
    </row>
    <row r="30" spans="1:15" ht="6" customHeight="1" thickBot="1" x14ac:dyDescent="0.3">
      <c r="A30" s="44"/>
      <c r="B30" s="3"/>
      <c r="C30" s="44"/>
      <c r="D30" s="44"/>
      <c r="E30" s="44"/>
      <c r="F30" s="58"/>
      <c r="G30" s="47"/>
      <c r="H30" s="44"/>
      <c r="I30" s="44"/>
      <c r="J30" s="44"/>
      <c r="K30" s="58"/>
      <c r="L30" s="44"/>
      <c r="M30" s="126"/>
      <c r="N30" s="126"/>
      <c r="O30" s="33"/>
    </row>
    <row r="31" spans="1:15" s="23" customFormat="1" ht="14.4" thickBot="1" x14ac:dyDescent="0.3">
      <c r="A31" s="45"/>
      <c r="B31" s="22" t="s">
        <v>123</v>
      </c>
      <c r="C31" s="45"/>
      <c r="D31" s="45"/>
      <c r="E31" s="45"/>
      <c r="F31" s="73">
        <f>sub_total_actions+sub_total_implement</f>
        <v>0</v>
      </c>
      <c r="G31" s="35"/>
      <c r="H31" s="179" t="s">
        <v>121</v>
      </c>
      <c r="I31" s="180"/>
      <c r="J31" s="181"/>
      <c r="K31" s="78">
        <f>actual_sub_total_actions+actual_sub_total_implement</f>
        <v>0</v>
      </c>
      <c r="L31" s="62"/>
      <c r="M31" s="128"/>
      <c r="N31" s="128"/>
      <c r="O31" s="34"/>
    </row>
    <row r="32" spans="1:15" ht="6.75" customHeight="1" thickBot="1" x14ac:dyDescent="0.3">
      <c r="A32" s="44"/>
      <c r="B32" s="44"/>
      <c r="C32" s="44"/>
      <c r="D32" s="44"/>
      <c r="E32" s="44"/>
      <c r="F32" s="48"/>
      <c r="G32" s="47"/>
      <c r="H32" s="44"/>
      <c r="I32" s="44"/>
      <c r="J32" s="44"/>
      <c r="K32" s="44"/>
      <c r="L32" s="47"/>
      <c r="M32" s="126"/>
      <c r="N32" s="126"/>
    </row>
    <row r="33" spans="1:31" ht="27" thickBot="1" x14ac:dyDescent="0.3">
      <c r="A33" s="44"/>
      <c r="B33" s="44"/>
      <c r="C33" s="44"/>
      <c r="D33" s="44"/>
      <c r="E33" s="44"/>
      <c r="F33" s="44"/>
      <c r="G33"/>
      <c r="H33" s="179" t="s">
        <v>122</v>
      </c>
      <c r="I33" s="180"/>
      <c r="J33" s="181"/>
      <c r="K33" s="89"/>
      <c r="L33" s="107" t="s">
        <v>174</v>
      </c>
      <c r="M33" s="129"/>
      <c r="N33" s="126"/>
    </row>
    <row r="34" spans="1:31" ht="15.75" customHeight="1" thickBot="1" x14ac:dyDescent="0.3">
      <c r="A34" s="44"/>
      <c r="B34" s="83" t="s">
        <v>25</v>
      </c>
      <c r="C34" s="93">
        <v>0.6</v>
      </c>
      <c r="D34" s="175" t="s">
        <v>125</v>
      </c>
      <c r="E34" s="176"/>
      <c r="F34" s="137">
        <f>ROUNDDOWN(total_cost*percentage_contrib,0)</f>
        <v>0</v>
      </c>
      <c r="G34" s="96" t="s">
        <v>173</v>
      </c>
      <c r="H34" s="90"/>
      <c r="I34" s="91"/>
      <c r="J34" s="91"/>
      <c r="K34" s="92"/>
      <c r="L34" s="95"/>
      <c r="M34" s="125"/>
      <c r="N34" s="125"/>
    </row>
    <row r="35" spans="1:31" ht="12.75" customHeight="1" thickBot="1" x14ac:dyDescent="0.35">
      <c r="A35" s="44"/>
      <c r="B35" s="49"/>
      <c r="C35" s="50"/>
      <c r="D35" s="44"/>
      <c r="E35" s="44"/>
      <c r="F35" s="44"/>
      <c r="G35" s="47"/>
      <c r="H35" s="44"/>
      <c r="I35" s="44"/>
      <c r="J35" s="44"/>
      <c r="K35" s="44"/>
      <c r="L35" s="47"/>
      <c r="M35" s="126"/>
      <c r="N35" s="126"/>
    </row>
    <row r="36" spans="1:31" ht="14.4" thickBot="1" x14ac:dyDescent="0.3">
      <c r="B36" s="86" t="s">
        <v>124</v>
      </c>
      <c r="C36" s="87">
        <f>percentage_contrib</f>
        <v>0.6</v>
      </c>
      <c r="D36" s="136" t="e">
        <f>egf_share_actual_expenditure/eligible_actual_expenditure</f>
        <v>#DIV/0!</v>
      </c>
      <c r="E36" s="88"/>
      <c r="F36" s="88"/>
      <c r="G36" s="88"/>
      <c r="H36" s="88"/>
      <c r="I36" s="88"/>
      <c r="J36" s="88"/>
      <c r="K36" s="111">
        <f>ROUNDDOWN(eligible_actual_expenditure*percentage_contrib,2)</f>
        <v>0</v>
      </c>
      <c r="L36" s="139" t="s">
        <v>175</v>
      </c>
      <c r="M36" s="126"/>
      <c r="N36" s="126"/>
    </row>
    <row r="37" spans="1:31" ht="6.75" customHeight="1" thickBot="1" x14ac:dyDescent="0.3">
      <c r="B37" s="109"/>
      <c r="C37" s="84"/>
      <c r="D37" s="85"/>
      <c r="E37" s="44"/>
      <c r="F37" s="44"/>
      <c r="G37" s="44"/>
      <c r="H37" s="44"/>
      <c r="I37" s="44"/>
      <c r="J37" s="44"/>
      <c r="K37" s="112"/>
      <c r="L37" s="141"/>
      <c r="M37" s="126"/>
      <c r="N37" s="126"/>
      <c r="O37" s="63"/>
      <c r="P37" s="63"/>
      <c r="Q37" s="63"/>
      <c r="R37" s="63"/>
      <c r="S37" s="63"/>
      <c r="T37" s="63"/>
      <c r="U37" s="63"/>
      <c r="V37" s="63"/>
      <c r="W37" s="63"/>
      <c r="X37" s="63"/>
      <c r="Y37" s="63"/>
      <c r="Z37" s="63"/>
      <c r="AA37" s="63"/>
      <c r="AB37" s="63"/>
      <c r="AC37" s="63"/>
      <c r="AD37" s="63"/>
      <c r="AE37" s="63"/>
    </row>
    <row r="38" spans="1:31" ht="31.5" customHeight="1" thickTop="1" thickBot="1" x14ac:dyDescent="0.35">
      <c r="B38" s="110"/>
      <c r="C38" s="50"/>
      <c r="D38" s="44"/>
      <c r="E38" s="44"/>
      <c r="F38" s="44"/>
      <c r="G38" s="71"/>
      <c r="H38" s="44"/>
      <c r="I38" s="44"/>
      <c r="J38" s="44"/>
      <c r="K38" s="113"/>
      <c r="L38" s="142" t="s">
        <v>27</v>
      </c>
      <c r="M38" s="143" t="s">
        <v>139</v>
      </c>
      <c r="N38" s="140"/>
      <c r="T38" s="63"/>
      <c r="U38" s="63"/>
      <c r="V38" s="63"/>
      <c r="W38" s="63"/>
      <c r="X38" s="63"/>
      <c r="Y38" s="63"/>
      <c r="Z38" s="63"/>
      <c r="AA38" s="63"/>
      <c r="AB38" s="63"/>
      <c r="AC38" s="63"/>
      <c r="AD38" s="63"/>
    </row>
    <row r="39" spans="1:31" ht="15.6" thickTop="1" thickBot="1" x14ac:dyDescent="0.3">
      <c r="B39" s="79" t="s">
        <v>120</v>
      </c>
      <c r="C39" s="80"/>
      <c r="D39" s="81"/>
      <c r="E39" s="82"/>
      <c r="F39" s="82"/>
      <c r="G39" s="82"/>
      <c r="H39" s="82"/>
      <c r="I39" s="82"/>
      <c r="J39" s="82"/>
      <c r="K39" s="94">
        <f>IF(contribution-egf_share_actual_expenditure&lt;0,"0",contribution-egf_share_actual_expenditure)</f>
        <v>0</v>
      </c>
      <c r="L39" s="146" t="e">
        <f>egf_share_actual_expenditure/contribution</f>
        <v>#DIV/0!</v>
      </c>
      <c r="M39" s="144" t="e">
        <f>balance_EGF_unspent_fund/contribution</f>
        <v>#DIV/0!</v>
      </c>
      <c r="N39" s="145" t="e">
        <f>M39+L39</f>
        <v>#DIV/0!</v>
      </c>
      <c r="O39" s="63"/>
      <c r="P39" s="63"/>
      <c r="Q39" s="63"/>
      <c r="R39" s="63"/>
      <c r="S39" s="63"/>
      <c r="T39" s="63"/>
      <c r="U39" s="63"/>
      <c r="V39" s="63"/>
      <c r="W39" s="63"/>
      <c r="X39" s="63"/>
      <c r="Y39" s="63"/>
      <c r="Z39" s="63"/>
      <c r="AA39" s="63"/>
      <c r="AB39" s="63"/>
      <c r="AC39" s="63"/>
      <c r="AD39" s="63"/>
    </row>
    <row r="40" spans="1:31" ht="12.75" customHeight="1" x14ac:dyDescent="0.3">
      <c r="A40" s="44"/>
      <c r="B40" s="49"/>
      <c r="C40" s="44"/>
      <c r="D40" s="44"/>
      <c r="E40" s="44"/>
      <c r="F40" s="44"/>
      <c r="G40" s="71"/>
      <c r="H40" s="44"/>
      <c r="I40" s="44"/>
      <c r="J40" s="44"/>
      <c r="K40" s="108"/>
      <c r="L40" s="108"/>
      <c r="M40" s="130"/>
      <c r="N40" s="130"/>
      <c r="O40" s="63"/>
      <c r="P40" s="63"/>
      <c r="Q40" s="63"/>
      <c r="R40" s="63"/>
      <c r="S40" s="63"/>
      <c r="T40" s="63"/>
      <c r="U40" s="63"/>
      <c r="V40" s="63"/>
      <c r="W40" s="63"/>
      <c r="X40" s="63"/>
      <c r="Y40" s="63"/>
      <c r="Z40" s="63"/>
      <c r="AA40" s="63"/>
      <c r="AB40" s="63"/>
      <c r="AC40" s="63"/>
      <c r="AD40" s="63"/>
      <c r="AE40" s="63"/>
    </row>
    <row r="41" spans="1:31" ht="12.75" customHeight="1" x14ac:dyDescent="0.3">
      <c r="A41" s="44"/>
      <c r="B41" s="96" t="s">
        <v>176</v>
      </c>
      <c r="C41" s="49"/>
      <c r="D41" s="49"/>
      <c r="E41" s="49"/>
      <c r="F41" s="49"/>
      <c r="G41" s="71"/>
      <c r="H41" s="49"/>
      <c r="I41" s="188" t="s">
        <v>133</v>
      </c>
      <c r="J41" s="189"/>
      <c r="K41" s="189"/>
      <c r="L41" s="189"/>
      <c r="M41" s="130"/>
      <c r="N41" s="130"/>
      <c r="O41" s="63"/>
      <c r="P41" s="63"/>
      <c r="Q41" s="63"/>
      <c r="R41" s="63"/>
      <c r="S41" s="63"/>
      <c r="T41" s="63"/>
      <c r="U41" s="63"/>
      <c r="V41" s="63"/>
      <c r="W41" s="63"/>
      <c r="X41" s="63"/>
      <c r="Y41" s="63"/>
      <c r="Z41" s="63"/>
      <c r="AA41" s="63"/>
      <c r="AB41" s="63"/>
      <c r="AC41" s="63"/>
      <c r="AD41" s="63"/>
      <c r="AE41" s="63"/>
    </row>
    <row r="42" spans="1:31" ht="19.5" customHeight="1" x14ac:dyDescent="0.25">
      <c r="A42" s="44"/>
      <c r="B42" s="96" t="s">
        <v>172</v>
      </c>
      <c r="C42" s="44"/>
      <c r="D42" s="44"/>
      <c r="E42" s="44"/>
      <c r="F42" s="44"/>
      <c r="G42" s="71"/>
      <c r="H42" s="44"/>
      <c r="I42" s="189"/>
      <c r="J42" s="189"/>
      <c r="K42" s="189"/>
      <c r="L42" s="189"/>
      <c r="M42" s="130"/>
      <c r="N42" s="130"/>
      <c r="O42" s="63"/>
      <c r="P42" s="63"/>
      <c r="Q42" s="63"/>
      <c r="R42" s="63"/>
      <c r="S42" s="63"/>
      <c r="T42" s="63"/>
      <c r="U42" s="63"/>
      <c r="V42" s="63"/>
      <c r="W42" s="63"/>
      <c r="X42" s="63"/>
      <c r="Y42" s="63"/>
      <c r="Z42" s="63"/>
      <c r="AA42" s="63"/>
      <c r="AB42" s="63"/>
      <c r="AC42" s="63"/>
      <c r="AD42" s="63"/>
      <c r="AE42" s="63"/>
    </row>
    <row r="43" spans="1:31" ht="14.25" customHeight="1" x14ac:dyDescent="0.25">
      <c r="A43" s="44"/>
      <c r="B43" s="105" t="s">
        <v>129</v>
      </c>
      <c r="C43" s="44"/>
      <c r="D43" s="44"/>
      <c r="E43" s="44"/>
      <c r="F43" s="44"/>
      <c r="G43" s="47"/>
      <c r="H43" s="44"/>
      <c r="I43" s="47"/>
      <c r="J43" s="44"/>
      <c r="K43" s="44"/>
      <c r="L43" s="44"/>
      <c r="M43" s="126"/>
      <c r="N43" s="126"/>
    </row>
    <row r="44" spans="1:31" x14ac:dyDescent="0.25">
      <c r="A44" s="44"/>
      <c r="B44" s="96" t="s">
        <v>130</v>
      </c>
      <c r="C44" s="44"/>
      <c r="D44" s="44"/>
      <c r="E44" s="44"/>
      <c r="F44" s="44"/>
      <c r="G44" s="47"/>
      <c r="H44" s="44"/>
      <c r="I44" s="47"/>
      <c r="J44" s="44"/>
      <c r="K44" s="177" t="s">
        <v>128</v>
      </c>
      <c r="L44" s="178"/>
      <c r="M44" s="131"/>
      <c r="N44" s="131"/>
    </row>
    <row r="45" spans="1:31" x14ac:dyDescent="0.25">
      <c r="A45" s="44"/>
      <c r="B45" s="44"/>
      <c r="C45" s="44"/>
      <c r="D45" s="44"/>
      <c r="E45" s="44"/>
      <c r="F45" s="44"/>
      <c r="G45" s="47"/>
      <c r="H45" s="44"/>
      <c r="I45" s="47"/>
      <c r="J45" s="44"/>
      <c r="K45" s="98">
        <f>balance_EGF_unspent_fund*90%</f>
        <v>0</v>
      </c>
      <c r="L45" s="99">
        <v>0.9</v>
      </c>
      <c r="M45" s="132"/>
      <c r="N45" s="132"/>
    </row>
    <row r="46" spans="1:31" x14ac:dyDescent="0.25">
      <c r="A46" s="44"/>
      <c r="B46" s="161" t="s">
        <v>186</v>
      </c>
      <c r="C46" s="44"/>
      <c r="D46" s="44"/>
      <c r="E46" s="44"/>
      <c r="F46" s="44"/>
      <c r="G46" s="47"/>
      <c r="H46" s="44"/>
      <c r="I46" s="44"/>
      <c r="J46" s="44"/>
      <c r="K46" s="98">
        <f>balance_EGF_unspent_fund*10%</f>
        <v>0</v>
      </c>
      <c r="L46" s="100">
        <v>0.1</v>
      </c>
      <c r="M46" s="126"/>
      <c r="N46" s="126"/>
    </row>
    <row r="47" spans="1:31" x14ac:dyDescent="0.25">
      <c r="A47" s="44"/>
      <c r="B47" s="97"/>
      <c r="C47" s="44"/>
      <c r="D47" s="44"/>
      <c r="E47" s="44"/>
      <c r="F47" s="44"/>
      <c r="G47" s="47"/>
      <c r="H47" s="44"/>
      <c r="I47" s="44"/>
      <c r="J47" s="44"/>
      <c r="K47" s="101">
        <f>SUM(K45:K46)</f>
        <v>0</v>
      </c>
      <c r="L47" s="102">
        <f>SUM(L45:L46)</f>
        <v>1</v>
      </c>
      <c r="M47" s="126"/>
      <c r="N47" s="126"/>
    </row>
    <row r="48" spans="1:31" x14ac:dyDescent="0.25">
      <c r="A48" s="44"/>
      <c r="B48" s="44"/>
      <c r="C48" s="44"/>
      <c r="D48" s="44"/>
      <c r="E48" s="44"/>
      <c r="F48" s="44"/>
      <c r="G48" s="47"/>
      <c r="H48" s="44"/>
      <c r="I48" s="44"/>
      <c r="J48" s="44"/>
      <c r="K48" s="106"/>
      <c r="L48" s="47"/>
      <c r="M48" s="126"/>
      <c r="N48" s="126"/>
    </row>
    <row r="49" spans="1:14" x14ac:dyDescent="0.25">
      <c r="A49" s="44"/>
      <c r="K49" s="44"/>
      <c r="L49" s="47"/>
      <c r="M49" s="126"/>
      <c r="N49" s="126"/>
    </row>
  </sheetData>
  <sheetProtection algorithmName="SHA-512" hashValue="jhzmlLK3eQk2lE0RLCcEA1N55oWeE2ngYHAL56793Vbp2A8yOelSWYu8XOSk7tk8ARC1kecrxUJfUJjBaJft3A==" saltValue="9/HZ0o+O8FM8NSlw9FzaUw==" spinCount="100000" sheet="1" selectLockedCells="1" selectUnlockedCells="1"/>
  <mergeCells count="16">
    <mergeCell ref="K1:L1"/>
    <mergeCell ref="K2:L2"/>
    <mergeCell ref="B1:D1"/>
    <mergeCell ref="H4:K5"/>
    <mergeCell ref="B9:B10"/>
    <mergeCell ref="D34:E34"/>
    <mergeCell ref="K44:L44"/>
    <mergeCell ref="H33:J33"/>
    <mergeCell ref="I7:K7"/>
    <mergeCell ref="I8:I9"/>
    <mergeCell ref="J8:J9"/>
    <mergeCell ref="H31:J31"/>
    <mergeCell ref="I41:L42"/>
    <mergeCell ref="D7:F7"/>
    <mergeCell ref="D8:D9"/>
    <mergeCell ref="E8:E9"/>
  </mergeCells>
  <phoneticPr fontId="4" type="noConversion"/>
  <conditionalFormatting sqref="C14:C19">
    <cfRule type="cellIs" dxfId="22" priority="25" operator="greaterThan">
      <formula>"&gt;""a"""</formula>
    </cfRule>
  </conditionalFormatting>
  <conditionalFormatting sqref="D14:D19">
    <cfRule type="cellIs" dxfId="21" priority="37" operator="greaterThan">
      <formula>$G$8</formula>
    </cfRule>
  </conditionalFormatting>
  <conditionalFormatting sqref="D36">
    <cfRule type="cellIs" dxfId="20" priority="43" operator="greaterThan">
      <formula>0</formula>
    </cfRule>
  </conditionalFormatting>
  <conditionalFormatting sqref="E14:E19 G14:G19 J14:J19 L14:L19">
    <cfRule type="cellIs" dxfId="19" priority="31" operator="greaterThan">
      <formula>0</formula>
    </cfRule>
  </conditionalFormatting>
  <conditionalFormatting sqref="F23">
    <cfRule type="cellIs" dxfId="18" priority="58" stopIfTrue="1" operator="between">
      <formula>0</formula>
      <formula>1</formula>
    </cfRule>
  </conditionalFormatting>
  <conditionalFormatting sqref="G8:G11">
    <cfRule type="cellIs" dxfId="17" priority="4" operator="notBetween">
      <formula>1</formula>
      <formula>100000</formula>
    </cfRule>
  </conditionalFormatting>
  <conditionalFormatting sqref="I14:I19">
    <cfRule type="cellIs" dxfId="16" priority="30" operator="greaterThan">
      <formula>$L$8</formula>
    </cfRule>
    <cfRule type="cellIs" dxfId="15" priority="33" operator="greaterThan">
      <formula>$D14</formula>
    </cfRule>
  </conditionalFormatting>
  <conditionalFormatting sqref="I15:I18">
    <cfRule type="cellIs" dxfId="14" priority="50" operator="greaterThan">
      <formula>$D15</formula>
    </cfRule>
  </conditionalFormatting>
  <conditionalFormatting sqref="I19">
    <cfRule type="cellIs" dxfId="13" priority="32" operator="greaterThan">
      <formula>$D19</formula>
    </cfRule>
  </conditionalFormatting>
  <conditionalFormatting sqref="K14:K19">
    <cfRule type="cellIs" dxfId="12" priority="34" operator="greaterThan">
      <formula>$F14</formula>
    </cfRule>
  </conditionalFormatting>
  <conditionalFormatting sqref="K23">
    <cfRule type="cellIs" dxfId="11" priority="57" stopIfTrue="1" operator="between">
      <formula>0</formula>
      <formula>1</formula>
    </cfRule>
  </conditionalFormatting>
  <conditionalFormatting sqref="L8:L11">
    <cfRule type="cellIs" dxfId="10" priority="49" operator="greaterThan">
      <formula>$G$8</formula>
    </cfRule>
  </conditionalFormatting>
  <conditionalFormatting sqref="L39">
    <cfRule type="cellIs" dxfId="9" priority="44" operator="greaterThan">
      <formula>0</formula>
    </cfRule>
  </conditionalFormatting>
  <dataValidations count="4">
    <dataValidation type="list" showInputMessage="1" showErrorMessage="1" sqref="C22 C14:C20" xr:uid="{00000000-0002-0000-0000-000000000000}">
      <formula1>EGF_categ_measures</formula1>
    </dataValidation>
    <dataValidation type="list" allowBlank="1" showInputMessage="1" showErrorMessage="1" sqref="C4" xr:uid="{00000000-0002-0000-0000-000001000000}">
      <formula1>"BE,BG,CZ,DK,DE,EE,IE,EL,ES,FR,IT,CY,LV,LT,LU,HU,MT,NL,AT,PL,PT,RO,SI,SK,FI,SE,UK,HR"</formula1>
    </dataValidation>
    <dataValidation type="whole" allowBlank="1" showInputMessage="1" showErrorMessage="1" sqref="D14:D19" xr:uid="{00000000-0002-0000-0000-000002000000}">
      <formula1>0</formula1>
      <formula2>100000</formula2>
    </dataValidation>
    <dataValidation type="decimal" allowBlank="1" showInputMessage="1" showErrorMessage="1" sqref="F14:F19" xr:uid="{00000000-0002-0000-0000-000003000000}">
      <formula1>0</formula1>
      <formula2>100000000</formula2>
    </dataValidation>
  </dataValidations>
  <pageMargins left="0.43307086614173229" right="0.27559055118110237" top="0.15748031496062992" bottom="0.23622047244094491" header="0.11811023622047245" footer="0.11811023622047245"/>
  <pageSetup paperSize="9" scale="55" orientation="landscape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3"/>
  <sheetViews>
    <sheetView workbookViewId="0">
      <selection sqref="A1:H1"/>
    </sheetView>
  </sheetViews>
  <sheetFormatPr defaultRowHeight="13.2" x14ac:dyDescent="0.25"/>
  <cols>
    <col min="1" max="1" width="6.88671875" customWidth="1"/>
    <col min="8" max="8" width="94.109375" customWidth="1"/>
  </cols>
  <sheetData>
    <row r="1" spans="1:8" ht="18" x14ac:dyDescent="0.35">
      <c r="A1" s="202" t="s">
        <v>111</v>
      </c>
      <c r="B1" s="203"/>
      <c r="C1" s="203"/>
      <c r="D1" s="203"/>
      <c r="E1" s="203"/>
      <c r="F1" s="203"/>
      <c r="G1" s="203"/>
      <c r="H1" s="203"/>
    </row>
    <row r="2" spans="1:8" ht="15.6" x14ac:dyDescent="0.3">
      <c r="A2" s="204" t="s">
        <v>112</v>
      </c>
      <c r="B2" s="205"/>
      <c r="C2" s="205"/>
      <c r="D2" s="205"/>
      <c r="E2" s="205"/>
      <c r="F2" s="205"/>
      <c r="G2" s="205"/>
      <c r="H2" s="205"/>
    </row>
    <row r="3" spans="1:8" ht="21" customHeight="1" x14ac:dyDescent="0.3">
      <c r="A3" s="206" t="s">
        <v>113</v>
      </c>
      <c r="B3" s="205"/>
      <c r="C3" s="205"/>
      <c r="D3" s="205"/>
      <c r="E3" s="205"/>
      <c r="F3" s="205"/>
      <c r="G3" s="205"/>
      <c r="H3" s="205"/>
    </row>
    <row r="4" spans="1:8" ht="17.25" customHeight="1" x14ac:dyDescent="0.25">
      <c r="A4" s="207" t="s">
        <v>114</v>
      </c>
      <c r="B4" s="205"/>
      <c r="C4" s="205"/>
      <c r="D4" s="205"/>
      <c r="E4" s="205"/>
      <c r="F4" s="205"/>
      <c r="G4" s="205"/>
      <c r="H4" s="205"/>
    </row>
    <row r="5" spans="1:8" ht="18" x14ac:dyDescent="0.25">
      <c r="A5" s="63"/>
      <c r="B5" s="65"/>
      <c r="C5" s="64"/>
      <c r="D5" s="64"/>
      <c r="E5" s="64"/>
      <c r="F5" s="64"/>
      <c r="G5" s="64"/>
      <c r="H5" s="64"/>
    </row>
    <row r="6" spans="1:8" ht="15.6" x14ac:dyDescent="0.3">
      <c r="A6" s="66"/>
      <c r="B6" s="64"/>
      <c r="C6" s="64"/>
      <c r="D6" s="64"/>
      <c r="E6" s="64"/>
      <c r="F6" s="64"/>
      <c r="G6" s="64"/>
      <c r="H6" s="64"/>
    </row>
    <row r="7" spans="1:8" ht="15.6" x14ac:dyDescent="0.3">
      <c r="A7" s="67" t="s">
        <v>115</v>
      </c>
      <c r="B7" s="64"/>
      <c r="C7" s="64"/>
      <c r="D7" s="64"/>
      <c r="E7" s="64"/>
      <c r="F7" s="64"/>
      <c r="G7" s="64"/>
      <c r="H7" s="64"/>
    </row>
    <row r="8" spans="1:8" ht="13.8" x14ac:dyDescent="0.25">
      <c r="A8" s="68"/>
      <c r="B8" s="69"/>
      <c r="C8" s="69"/>
      <c r="D8" s="69"/>
      <c r="E8" s="69"/>
      <c r="F8" s="69"/>
      <c r="G8" s="69"/>
      <c r="H8" s="69"/>
    </row>
    <row r="9" spans="1:8" ht="30" customHeight="1" x14ac:dyDescent="0.25">
      <c r="A9" s="70">
        <v>1</v>
      </c>
      <c r="B9" s="200" t="s">
        <v>116</v>
      </c>
      <c r="C9" s="208"/>
      <c r="D9" s="208"/>
      <c r="E9" s="208"/>
      <c r="F9" s="208"/>
      <c r="G9" s="208"/>
      <c r="H9" s="201"/>
    </row>
    <row r="10" spans="1:8" ht="30" customHeight="1" x14ac:dyDescent="0.25">
      <c r="A10" s="70">
        <v>2</v>
      </c>
      <c r="B10" s="208" t="s">
        <v>117</v>
      </c>
      <c r="C10" s="201"/>
      <c r="D10" s="201"/>
      <c r="E10" s="201"/>
      <c r="F10" s="201"/>
      <c r="G10" s="201"/>
      <c r="H10" s="201"/>
    </row>
    <row r="11" spans="1:8" ht="56.25" customHeight="1" x14ac:dyDescent="0.25">
      <c r="A11" s="70">
        <v>7</v>
      </c>
      <c r="B11" s="200" t="s">
        <v>179</v>
      </c>
      <c r="C11" s="201"/>
      <c r="D11" s="201"/>
      <c r="E11" s="201"/>
      <c r="F11" s="201"/>
      <c r="G11" s="201"/>
      <c r="H11" s="201"/>
    </row>
    <row r="12" spans="1:8" ht="24" customHeight="1" x14ac:dyDescent="0.25">
      <c r="A12" s="70">
        <v>0</v>
      </c>
      <c r="B12" s="69" t="s">
        <v>118</v>
      </c>
      <c r="C12" s="69"/>
      <c r="D12" s="69"/>
      <c r="E12" s="69"/>
      <c r="F12" s="69"/>
      <c r="G12" s="69"/>
      <c r="H12" s="69"/>
    </row>
    <row r="13" spans="1:8" x14ac:dyDescent="0.25">
      <c r="A13" s="162" t="s">
        <v>186</v>
      </c>
    </row>
  </sheetData>
  <sheetProtection algorithmName="SHA-512" hashValue="HfTHaXUC/GRwFh5f6/HI7TOYzy8dFmG/RbIe39x/LcV9xbFc56F7FRRvbkd6TajglBklMqURyZBbxBtKr+4dew==" saltValue="jdOGRMe8eNiB54ZCfCEfWA==" spinCount="100000" sheet="1" selectLockedCells="1" selectUnlockedCells="1"/>
  <mergeCells count="7">
    <mergeCell ref="B11:H11"/>
    <mergeCell ref="A1:H1"/>
    <mergeCell ref="A2:H2"/>
    <mergeCell ref="A3:H3"/>
    <mergeCell ref="A4:H4"/>
    <mergeCell ref="B9:H9"/>
    <mergeCell ref="B10:H10"/>
  </mergeCells>
  <hyperlinks>
    <hyperlink ref="A4" r:id="rId1" xr:uid="{00000000-0004-0000-0100-000000000000}"/>
  </hyperlinks>
  <pageMargins left="0.7" right="0.7" top="0.75" bottom="0.75" header="0.3" footer="0.3"/>
  <pageSetup paperSize="9" orientation="portrait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/>
  <dimension ref="A1:B7"/>
  <sheetViews>
    <sheetView workbookViewId="0"/>
  </sheetViews>
  <sheetFormatPr defaultRowHeight="13.2" x14ac:dyDescent="0.25"/>
  <cols>
    <col min="1" max="1" width="74.88671875" bestFit="1" customWidth="1"/>
  </cols>
  <sheetData>
    <row r="1" spans="1:2" x14ac:dyDescent="0.25">
      <c r="A1" s="24" t="str">
        <f>"----------- Please select one of the categories in the drop down list"</f>
        <v>----------- Please select one of the categories in the drop down list</v>
      </c>
    </row>
    <row r="2" spans="1:2" s="16" customFormat="1" x14ac:dyDescent="0.25">
      <c r="A2" s="16" t="s">
        <v>23</v>
      </c>
      <c r="B2" s="16">
        <v>1</v>
      </c>
    </row>
    <row r="3" spans="1:2" s="16" customFormat="1" x14ac:dyDescent="0.25">
      <c r="A3" s="16" t="s">
        <v>21</v>
      </c>
      <c r="B3" s="16">
        <v>2</v>
      </c>
    </row>
    <row r="4" spans="1:2" s="16" customFormat="1" x14ac:dyDescent="0.25">
      <c r="A4" s="16" t="s">
        <v>20</v>
      </c>
      <c r="B4" s="16">
        <v>7</v>
      </c>
    </row>
    <row r="5" spans="1:2" x14ac:dyDescent="0.25">
      <c r="A5" s="16" t="s">
        <v>24</v>
      </c>
      <c r="B5" s="16">
        <v>0</v>
      </c>
    </row>
    <row r="6" spans="1:2" x14ac:dyDescent="0.25">
      <c r="A6" s="162" t="s">
        <v>186</v>
      </c>
    </row>
    <row r="7" spans="1:2" x14ac:dyDescent="0.25">
      <c r="A7" s="162" t="s">
        <v>186</v>
      </c>
    </row>
  </sheetData>
  <sheetProtection algorithmName="SHA-512" hashValue="KbLokUUvFmSKfVsA+UWwspQcJGfWSBby+H2pGot0uVfkB1KdPOC96UqHqIglDO+2UAGhzV4EL05qEIenMbaSjg==" saltValue="wN077VDVekkrn3xeBPrhlw==" spinCount="100000" sheet="1" selectLockedCells="1" selectUnlockedCells="1"/>
  <phoneticPr fontId="4" type="noConversion"/>
  <pageMargins left="0.75" right="0.75" top="1" bottom="1" header="0.5" footer="0.5"/>
  <pageSetup paperSize="11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E24"/>
  <sheetViews>
    <sheetView workbookViewId="0">
      <selection activeCell="A23" sqref="A23"/>
    </sheetView>
  </sheetViews>
  <sheetFormatPr defaultRowHeight="13.2" x14ac:dyDescent="0.25"/>
  <cols>
    <col min="1" max="2" width="14.5546875" bestFit="1" customWidth="1"/>
    <col min="3" max="3" width="15.6640625" bestFit="1" customWidth="1"/>
    <col min="23" max="23" width="10.44140625" customWidth="1"/>
  </cols>
  <sheetData>
    <row r="1" spans="1:31" ht="189.75" customHeight="1" x14ac:dyDescent="0.25">
      <c r="A1" s="36" t="s">
        <v>28</v>
      </c>
      <c r="B1" s="36" t="s">
        <v>29</v>
      </c>
      <c r="C1" s="36" t="s">
        <v>30</v>
      </c>
      <c r="D1" s="36" t="s">
        <v>31</v>
      </c>
      <c r="E1" s="36" t="s">
        <v>32</v>
      </c>
      <c r="F1" s="36" t="s">
        <v>33</v>
      </c>
      <c r="G1" s="36" t="s">
        <v>34</v>
      </c>
      <c r="H1" s="36" t="s">
        <v>35</v>
      </c>
      <c r="I1" s="36" t="s">
        <v>36</v>
      </c>
      <c r="J1" s="36" t="s">
        <v>37</v>
      </c>
      <c r="K1" s="36" t="s">
        <v>38</v>
      </c>
      <c r="L1" s="36" t="s">
        <v>39</v>
      </c>
      <c r="M1" s="36" t="s">
        <v>40</v>
      </c>
      <c r="N1" s="36" t="s">
        <v>41</v>
      </c>
      <c r="O1" s="36" t="s">
        <v>42</v>
      </c>
      <c r="P1" s="36" t="s">
        <v>43</v>
      </c>
      <c r="Q1" s="36" t="s">
        <v>44</v>
      </c>
      <c r="R1" s="36" t="s">
        <v>45</v>
      </c>
      <c r="S1" s="36" t="s">
        <v>46</v>
      </c>
      <c r="T1" s="36" t="s">
        <v>47</v>
      </c>
      <c r="U1" s="36" t="s">
        <v>48</v>
      </c>
      <c r="V1" s="36" t="s">
        <v>49</v>
      </c>
      <c r="W1" s="36" t="s">
        <v>50</v>
      </c>
      <c r="X1" s="36" t="s">
        <v>51</v>
      </c>
      <c r="Y1" s="36" t="s">
        <v>52</v>
      </c>
      <c r="Z1" s="36" t="s">
        <v>53</v>
      </c>
      <c r="AA1" s="36" t="s">
        <v>54</v>
      </c>
      <c r="AB1" s="36" t="s">
        <v>55</v>
      </c>
      <c r="AC1" s="36" t="s">
        <v>56</v>
      </c>
      <c r="AD1" s="36" t="s">
        <v>57</v>
      </c>
      <c r="AE1" s="36" t="s">
        <v>58</v>
      </c>
    </row>
    <row r="2" spans="1:31" ht="148.5" customHeight="1" x14ac:dyDescent="0.25">
      <c r="A2" s="37" t="str">
        <f>EGF_categ_measures!A2</f>
        <v>1 Individual job search assistance, case management and general information services</v>
      </c>
      <c r="B2" s="37" t="str">
        <f>EGF_categ_measures!A2</f>
        <v>1 Individual job search assistance, case management and general information services</v>
      </c>
      <c r="C2" s="37" t="str">
        <f>EGF_categ_measures!A3</f>
        <v>2 Training and re-training</v>
      </c>
      <c r="D2" s="37" t="str">
        <f>EGF_categ_measures!A3</f>
        <v>2 Training and re-training</v>
      </c>
      <c r="E2" s="37" t="e">
        <f>EGF_categ_measures!#REF!</f>
        <v>#REF!</v>
      </c>
      <c r="F2" s="37" t="e">
        <f>EGF_categ_measures!#REF!</f>
        <v>#REF!</v>
      </c>
      <c r="G2" s="37" t="e">
        <f>EGF_categ_measures!#REF!</f>
        <v>#REF!</v>
      </c>
      <c r="H2" s="37" t="e">
        <f>EGF_categ_measures!#REF!</f>
        <v>#REF!</v>
      </c>
      <c r="I2" s="37" t="e">
        <f>EGF_categ_measures!#REF!</f>
        <v>#REF!</v>
      </c>
      <c r="J2" s="37" t="e">
        <f>EGF_categ_measures!#REF!</f>
        <v>#REF!</v>
      </c>
      <c r="K2" s="37" t="e">
        <f>EGF_categ_measures!#REF!</f>
        <v>#REF!</v>
      </c>
      <c r="L2" s="37" t="e">
        <f>EGF_categ_measures!#REF!</f>
        <v>#REF!</v>
      </c>
      <c r="M2" s="37" t="str">
        <f>EGF_categ_measures!A4</f>
        <v>7 Promotion of entrepreneurship</v>
      </c>
      <c r="N2" s="37" t="str">
        <f>EGF_categ_measures!A4</f>
        <v>7 Promotion of entrepreneurship</v>
      </c>
      <c r="O2" s="37" t="str">
        <f>EGF_categ_measures!A5</f>
        <v>0 Category not defined in the list (please check only if no other category can be used)</v>
      </c>
      <c r="P2" s="37" t="str">
        <f>EGF_categ_measures!A5</f>
        <v>0 Category not defined in the list (please check only if no other category can be used)</v>
      </c>
      <c r="Q2" s="37" t="e">
        <f>EGF_categ_measures!#REF!</f>
        <v>#REF!</v>
      </c>
      <c r="R2" s="37" t="e">
        <f>EGF_categ_measures!#REF!</f>
        <v>#REF!</v>
      </c>
      <c r="S2" s="37" t="e">
        <f>EGF_categ_measures!#REF!</f>
        <v>#REF!</v>
      </c>
      <c r="T2" s="37" t="e">
        <f>EGF_categ_measures!#REF!</f>
        <v>#REF!</v>
      </c>
      <c r="U2" s="37" t="e">
        <f>EGF_categ_measures!#REF!</f>
        <v>#REF!</v>
      </c>
      <c r="V2" s="37" t="e">
        <f>EGF_categ_measures!#REF!</f>
        <v>#REF!</v>
      </c>
      <c r="W2" s="37" t="e">
        <f>EGF_categ_measures!#REF!</f>
        <v>#REF!</v>
      </c>
      <c r="X2" s="37" t="e">
        <f>EGF_categ_measures!#REF!</f>
        <v>#REF!</v>
      </c>
      <c r="Y2" s="37" t="e">
        <f>EGF_categ_measures!#REF!</f>
        <v>#REF!</v>
      </c>
      <c r="Z2" s="37" t="e">
        <f>EGF_categ_measures!#REF!</f>
        <v>#REF!</v>
      </c>
      <c r="AA2" s="37" t="s">
        <v>1</v>
      </c>
      <c r="AB2" s="37" t="s">
        <v>3</v>
      </c>
      <c r="AC2" s="37" t="s">
        <v>2</v>
      </c>
      <c r="AD2" s="37" t="s">
        <v>0</v>
      </c>
      <c r="AE2" s="37" t="s">
        <v>59</v>
      </c>
    </row>
    <row r="3" spans="1:31" ht="13.8" x14ac:dyDescent="0.25">
      <c r="A3" s="163">
        <f>SUMIF('Statement of Expenditure'!$C:$C,'summary original budget'!A2,'Statement of Expenditure'!$F:$F)</f>
        <v>0</v>
      </c>
      <c r="B3" s="163">
        <f>SUMIF('Statement of Expenditure'!$C:$C,'summary original budget'!B2,'Statement of Expenditure'!$D:$D)</f>
        <v>0</v>
      </c>
      <c r="C3" s="163">
        <f>SUMIF('Statement of Expenditure'!$C:$C,'summary original budget'!C2,'Statement of Expenditure'!$F:$F)</f>
        <v>0</v>
      </c>
      <c r="D3" s="163">
        <f>SUMIF('Statement of Expenditure'!$C:$C,'summary original budget'!D2,'Statement of Expenditure'!$D:$D)</f>
        <v>0</v>
      </c>
      <c r="E3" s="163">
        <f>SUMIF('Statement of Expenditure'!$C:$C,'summary original budget'!E2,'Statement of Expenditure'!$F:$F)</f>
        <v>0</v>
      </c>
      <c r="F3" s="163">
        <f>SUMIF('Statement of Expenditure'!$C:$C,'summary original budget'!F2,'Statement of Expenditure'!$D:$D)</f>
        <v>0</v>
      </c>
      <c r="G3" s="163">
        <f>SUMIF('Statement of Expenditure'!$C:$C,'summary original budget'!G2,'Statement of Expenditure'!$F:$F)</f>
        <v>0</v>
      </c>
      <c r="H3" s="163">
        <f>SUMIF('Statement of Expenditure'!$C:$C,'summary original budget'!H2,'Statement of Expenditure'!$D:$D)</f>
        <v>0</v>
      </c>
      <c r="I3" s="163">
        <f>SUMIF('Statement of Expenditure'!$C:$C,'summary original budget'!I2,'Statement of Expenditure'!$F:$F)</f>
        <v>0</v>
      </c>
      <c r="J3" s="163">
        <f>SUMIF('Statement of Expenditure'!$C:$C,'summary original budget'!J2,'Statement of Expenditure'!$D:$D)</f>
        <v>0</v>
      </c>
      <c r="K3" s="163">
        <f>SUMIF('Statement of Expenditure'!$C:$C,'summary original budget'!K2,'Statement of Expenditure'!$F:$F)</f>
        <v>0</v>
      </c>
      <c r="L3" s="163">
        <f>SUMIF('Statement of Expenditure'!$C:$C,'summary original budget'!L2,'Statement of Expenditure'!$D:$D)</f>
        <v>0</v>
      </c>
      <c r="M3" s="163">
        <f>SUMIF('Statement of Expenditure'!$C:$C,'summary original budget'!M2,'Statement of Expenditure'!$F:$F)</f>
        <v>0</v>
      </c>
      <c r="N3" s="163">
        <f>SUMIF('Statement of Expenditure'!$C:$C,'summary original budget'!N2,'Statement of Expenditure'!$D:$D)</f>
        <v>0</v>
      </c>
      <c r="O3" s="163">
        <f>SUMIF('Statement of Expenditure'!$C:$C,'summary original budget'!O2,'Statement of Expenditure'!$F:$F)</f>
        <v>0</v>
      </c>
      <c r="P3" s="163">
        <f>SUMIF('Statement of Expenditure'!$C:$C,'summary original budget'!P2,'Statement of Expenditure'!$D:$D)</f>
        <v>0</v>
      </c>
      <c r="Q3" s="163">
        <f>SUMIF('Statement of Expenditure'!$C:$C,'summary original budget'!Q2,'Statement of Expenditure'!$F:$F)</f>
        <v>0</v>
      </c>
      <c r="R3" s="163">
        <f>SUMIF('Statement of Expenditure'!$C:$C,'summary original budget'!R2,'Statement of Expenditure'!$D:$D)</f>
        <v>0</v>
      </c>
      <c r="S3" s="163">
        <f>SUMIF('Statement of Expenditure'!$C:$C,'summary original budget'!S2,'Statement of Expenditure'!$F:$F)</f>
        <v>0</v>
      </c>
      <c r="T3" s="163">
        <f>SUMIF('Statement of Expenditure'!$C:$C,'summary original budget'!T2,'Statement of Expenditure'!$D:$D)</f>
        <v>0</v>
      </c>
      <c r="U3" s="163">
        <f>SUMIF('Statement of Expenditure'!$C:$C,'summary original budget'!U2,'Statement of Expenditure'!$F:$F)</f>
        <v>0</v>
      </c>
      <c r="V3" s="163">
        <f>SUMIF('Statement of Expenditure'!$C:$C,'summary original budget'!V2,'Statement of Expenditure'!$D:$D)</f>
        <v>0</v>
      </c>
      <c r="W3" s="163">
        <f>SUMIF('Statement of Expenditure'!$C:$C,'summary original budget'!W2,'Statement of Expenditure'!$F:$F)</f>
        <v>0</v>
      </c>
      <c r="X3" s="163">
        <f>SUMIF('Statement of Expenditure'!$C:$C,'summary original budget'!X2,'Statement of Expenditure'!$D:$D)</f>
        <v>0</v>
      </c>
      <c r="Y3" s="163">
        <f>SUMIF('Statement of Expenditure'!$C:$C,'summary original budget'!Y2,'Statement of Expenditure'!$F:$F)</f>
        <v>0</v>
      </c>
      <c r="Z3" s="163">
        <f>SUMIF('Statement of Expenditure'!$C:$C,'summary original budget'!Z2,'Statement of Expenditure'!$D:$D)</f>
        <v>0</v>
      </c>
      <c r="AA3" s="163">
        <f>SUMIF('Statement of Expenditure'!$B:$B,'summary original budget'!AA2,'Statement of Expenditure'!$F:$F)</f>
        <v>0</v>
      </c>
      <c r="AB3" s="163">
        <f>SUMIF('Statement of Expenditure'!$B:$B,'summary original budget'!AB2,'Statement of Expenditure'!$F:$F)</f>
        <v>0</v>
      </c>
      <c r="AC3" s="163">
        <f>SUMIF('Statement of Expenditure'!$B:$B,'summary original budget'!AC2,'Statement of Expenditure'!$F:$F)</f>
        <v>0</v>
      </c>
      <c r="AD3" s="163">
        <f>SUMIF('Statement of Expenditure'!$B:$B,'summary original budget'!AD2,'Statement of Expenditure'!$F:$F)</f>
        <v>0</v>
      </c>
      <c r="AE3" s="163">
        <f>SUMIF('Statement of Expenditure'!$B:$B,'summary original budget'!AE2,'Statement of Expenditure'!$F:$F)</f>
        <v>0</v>
      </c>
    </row>
    <row r="5" spans="1:31" x14ac:dyDescent="0.25">
      <c r="A5" s="38" t="s">
        <v>60</v>
      </c>
      <c r="B5" s="38" t="s">
        <v>64</v>
      </c>
      <c r="E5" s="38" t="s">
        <v>61</v>
      </c>
    </row>
    <row r="6" spans="1:31" x14ac:dyDescent="0.25">
      <c r="A6" s="39">
        <f>sub_total_actions</f>
        <v>0</v>
      </c>
      <c r="B6" s="39">
        <f>A3+C3+E3+G3+I3+K3+M3+O3+Q3+S3+U3+W3+Y3</f>
        <v>0</v>
      </c>
      <c r="E6" s="39">
        <f>B6-A6</f>
        <v>0</v>
      </c>
    </row>
    <row r="8" spans="1:31" x14ac:dyDescent="0.25">
      <c r="A8" s="38" t="s">
        <v>62</v>
      </c>
      <c r="B8" s="38" t="s">
        <v>65</v>
      </c>
      <c r="E8" s="38" t="s">
        <v>61</v>
      </c>
    </row>
    <row r="9" spans="1:31" x14ac:dyDescent="0.25">
      <c r="A9" s="39">
        <f>sub_total_implement</f>
        <v>0</v>
      </c>
      <c r="B9" s="39">
        <f>AA3+AB3+AC3+AD3+AE3</f>
        <v>0</v>
      </c>
      <c r="E9" s="39">
        <f>B9-A9</f>
        <v>0</v>
      </c>
    </row>
    <row r="12" spans="1:31" x14ac:dyDescent="0.25">
      <c r="A12" s="38" t="s">
        <v>11</v>
      </c>
      <c r="B12" s="38" t="s">
        <v>63</v>
      </c>
      <c r="E12" s="38" t="s">
        <v>61</v>
      </c>
    </row>
    <row r="13" spans="1:31" x14ac:dyDescent="0.25">
      <c r="A13" s="39">
        <f>total_cost</f>
        <v>0</v>
      </c>
      <c r="B13" s="39">
        <f>B9+B6</f>
        <v>0</v>
      </c>
      <c r="E13" s="39">
        <f>B13-A13</f>
        <v>0</v>
      </c>
    </row>
    <row r="15" spans="1:31" x14ac:dyDescent="0.25">
      <c r="A15" s="38" t="s">
        <v>66</v>
      </c>
      <c r="B15" s="38" t="s">
        <v>67</v>
      </c>
      <c r="C15" s="38" t="s">
        <v>68</v>
      </c>
      <c r="E15" s="38" t="s">
        <v>61</v>
      </c>
    </row>
    <row r="16" spans="1:31" x14ac:dyDescent="0.25">
      <c r="A16" s="41">
        <f>percentage_contrib</f>
        <v>0.6</v>
      </c>
      <c r="B16" s="39">
        <f>contribution</f>
        <v>0</v>
      </c>
      <c r="C16" s="40">
        <f>B13*A16</f>
        <v>0</v>
      </c>
      <c r="E16" s="39">
        <f>C16-B16</f>
        <v>0</v>
      </c>
    </row>
    <row r="18" spans="1:3" x14ac:dyDescent="0.25">
      <c r="C18" s="38" t="s">
        <v>119</v>
      </c>
    </row>
    <row r="19" spans="1:3" x14ac:dyDescent="0.25">
      <c r="C19" s="40">
        <f>ROUNDDOWN(B16*A19,0)</f>
        <v>0</v>
      </c>
    </row>
    <row r="21" spans="1:3" x14ac:dyDescent="0.25">
      <c r="A21" s="60" t="s">
        <v>136</v>
      </c>
      <c r="C21" s="60" t="s">
        <v>135</v>
      </c>
    </row>
    <row r="22" spans="1:3" x14ac:dyDescent="0.25">
      <c r="A22" s="39">
        <f>SUM(Q3,S3,U3,W3,Y3)</f>
        <v>0</v>
      </c>
      <c r="C22" s="41" t="e">
        <f>A22/sub_total_actions</f>
        <v>#DIV/0!</v>
      </c>
    </row>
    <row r="23" spans="1:3" x14ac:dyDescent="0.25">
      <c r="A23" s="162" t="s">
        <v>186</v>
      </c>
    </row>
    <row r="24" spans="1:3" x14ac:dyDescent="0.25">
      <c r="A24" s="162"/>
    </row>
  </sheetData>
  <conditionalFormatting sqref="E6">
    <cfRule type="cellIs" dxfId="8" priority="5" stopIfTrue="1" operator="notEqual">
      <formula>0</formula>
    </cfRule>
  </conditionalFormatting>
  <conditionalFormatting sqref="E9">
    <cfRule type="cellIs" dxfId="7" priority="4" stopIfTrue="1" operator="notEqual">
      <formula>0</formula>
    </cfRule>
  </conditionalFormatting>
  <conditionalFormatting sqref="E13">
    <cfRule type="cellIs" dxfId="6" priority="3" stopIfTrue="1" operator="notEqual">
      <formula>0</formula>
    </cfRule>
  </conditionalFormatting>
  <conditionalFormatting sqref="E16">
    <cfRule type="cellIs" dxfId="5" priority="2" stopIfTrue="1" operator="notEqual">
      <formula>0</formula>
    </cfRule>
  </conditionalFormatting>
  <pageMargins left="0.7" right="0.7" top="0.75" bottom="0.75" header="0.3" footer="0.3"/>
  <pageSetup paperSize="9" orientation="portrait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E24"/>
  <sheetViews>
    <sheetView workbookViewId="0"/>
  </sheetViews>
  <sheetFormatPr defaultRowHeight="13.2" x14ac:dyDescent="0.25"/>
  <cols>
    <col min="1" max="3" width="14.5546875" bestFit="1" customWidth="1"/>
    <col min="5" max="5" width="14.5546875" bestFit="1" customWidth="1"/>
    <col min="23" max="23" width="10.44140625" customWidth="1"/>
  </cols>
  <sheetData>
    <row r="1" spans="1:31" ht="198" x14ac:dyDescent="0.25">
      <c r="A1" s="166" t="s">
        <v>69</v>
      </c>
      <c r="B1" s="167" t="s">
        <v>70</v>
      </c>
      <c r="C1" s="167" t="s">
        <v>71</v>
      </c>
      <c r="D1" s="167" t="s">
        <v>72</v>
      </c>
      <c r="E1" s="167" t="s">
        <v>73</v>
      </c>
      <c r="F1" s="167" t="s">
        <v>74</v>
      </c>
      <c r="G1" s="167" t="s">
        <v>75</v>
      </c>
      <c r="H1" s="167" t="s">
        <v>76</v>
      </c>
      <c r="I1" s="167" t="s">
        <v>77</v>
      </c>
      <c r="J1" s="167" t="s">
        <v>78</v>
      </c>
      <c r="K1" s="167" t="s">
        <v>79</v>
      </c>
      <c r="L1" s="167" t="s">
        <v>80</v>
      </c>
      <c r="M1" s="167" t="s">
        <v>81</v>
      </c>
      <c r="N1" s="167" t="s">
        <v>82</v>
      </c>
      <c r="O1" s="167" t="s">
        <v>83</v>
      </c>
      <c r="P1" s="167" t="s">
        <v>84</v>
      </c>
      <c r="Q1" s="167" t="s">
        <v>85</v>
      </c>
      <c r="R1" s="167" t="s">
        <v>86</v>
      </c>
      <c r="S1" s="167" t="s">
        <v>87</v>
      </c>
      <c r="T1" s="167" t="s">
        <v>88</v>
      </c>
      <c r="U1" s="167" t="s">
        <v>89</v>
      </c>
      <c r="V1" s="167" t="s">
        <v>90</v>
      </c>
      <c r="W1" s="167" t="s">
        <v>91</v>
      </c>
      <c r="X1" s="167" t="s">
        <v>92</v>
      </c>
      <c r="Y1" s="167" t="s">
        <v>93</v>
      </c>
      <c r="Z1" s="167" t="s">
        <v>94</v>
      </c>
      <c r="AA1" s="167" t="s">
        <v>95</v>
      </c>
      <c r="AB1" s="167" t="s">
        <v>96</v>
      </c>
      <c r="AC1" s="167" t="s">
        <v>97</v>
      </c>
      <c r="AD1" s="167" t="s">
        <v>98</v>
      </c>
      <c r="AE1" s="168" t="s">
        <v>99</v>
      </c>
    </row>
    <row r="2" spans="1:31" ht="111" customHeight="1" x14ac:dyDescent="0.25">
      <c r="A2" s="164" t="str">
        <f>EGF_categ_measures!A2</f>
        <v>1 Individual job search assistance, case management and general information services</v>
      </c>
      <c r="B2" s="59" t="str">
        <f>EGF_categ_measures!A2</f>
        <v>1 Individual job search assistance, case management and general information services</v>
      </c>
      <c r="C2" s="59" t="str">
        <f>EGF_categ_measures!A3</f>
        <v>2 Training and re-training</v>
      </c>
      <c r="D2" s="59" t="str">
        <f>EGF_categ_measures!A3</f>
        <v>2 Training and re-training</v>
      </c>
      <c r="E2" s="59" t="e">
        <f>EGF_categ_measures!#REF!</f>
        <v>#REF!</v>
      </c>
      <c r="F2" s="59" t="e">
        <f>EGF_categ_measures!#REF!</f>
        <v>#REF!</v>
      </c>
      <c r="G2" s="59" t="e">
        <f>EGF_categ_measures!#REF!</f>
        <v>#REF!</v>
      </c>
      <c r="H2" s="59" t="e">
        <f>EGF_categ_measures!#REF!</f>
        <v>#REF!</v>
      </c>
      <c r="I2" s="59" t="e">
        <f>EGF_categ_measures!#REF!</f>
        <v>#REF!</v>
      </c>
      <c r="J2" s="59" t="e">
        <f>EGF_categ_measures!#REF!</f>
        <v>#REF!</v>
      </c>
      <c r="K2" s="59" t="e">
        <f>EGF_categ_measures!#REF!</f>
        <v>#REF!</v>
      </c>
      <c r="L2" s="59" t="e">
        <f>EGF_categ_measures!#REF!</f>
        <v>#REF!</v>
      </c>
      <c r="M2" s="59" t="str">
        <f>EGF_categ_measures!A4</f>
        <v>7 Promotion of entrepreneurship</v>
      </c>
      <c r="N2" s="59" t="str">
        <f>EGF_categ_measures!A4</f>
        <v>7 Promotion of entrepreneurship</v>
      </c>
      <c r="O2" s="59" t="str">
        <f>EGF_categ_measures!A5</f>
        <v>0 Category not defined in the list (please check only if no other category can be used)</v>
      </c>
      <c r="P2" s="59" t="str">
        <f>EGF_categ_measures!A5</f>
        <v>0 Category not defined in the list (please check only if no other category can be used)</v>
      </c>
      <c r="Q2" s="59" t="e">
        <f>EGF_categ_measures!#REF!</f>
        <v>#REF!</v>
      </c>
      <c r="R2" s="59" t="e">
        <f>EGF_categ_measures!#REF!</f>
        <v>#REF!</v>
      </c>
      <c r="S2" s="59" t="e">
        <f>EGF_categ_measures!#REF!</f>
        <v>#REF!</v>
      </c>
      <c r="T2" s="59" t="e">
        <f>EGF_categ_measures!#REF!</f>
        <v>#REF!</v>
      </c>
      <c r="U2" s="59" t="e">
        <f>EGF_categ_measures!#REF!</f>
        <v>#REF!</v>
      </c>
      <c r="V2" s="59" t="e">
        <f>EGF_categ_measures!#REF!</f>
        <v>#REF!</v>
      </c>
      <c r="W2" s="59" t="e">
        <f>EGF_categ_measures!#REF!</f>
        <v>#REF!</v>
      </c>
      <c r="X2" s="59" t="e">
        <f>EGF_categ_measures!#REF!</f>
        <v>#REF!</v>
      </c>
      <c r="Y2" s="59" t="e">
        <f>EGF_categ_measures!#REF!</f>
        <v>#REF!</v>
      </c>
      <c r="Z2" s="59" t="e">
        <f>EGF_categ_measures!#REF!</f>
        <v>#REF!</v>
      </c>
      <c r="AA2" s="59" t="s">
        <v>1</v>
      </c>
      <c r="AB2" s="59" t="s">
        <v>3</v>
      </c>
      <c r="AC2" s="59" t="s">
        <v>2</v>
      </c>
      <c r="AD2" s="59" t="s">
        <v>0</v>
      </c>
      <c r="AE2" s="165" t="s">
        <v>59</v>
      </c>
    </row>
    <row r="3" spans="1:31" ht="13.8" x14ac:dyDescent="0.25">
      <c r="A3" s="169">
        <f>SUMIF('Statement of Expenditure'!$C:$C,'summary ACTUAL budget'!A2,'Statement of Expenditure'!$K:$K)</f>
        <v>0</v>
      </c>
      <c r="B3" s="163">
        <f>SUMIF('Statement of Expenditure'!$C:$C,'summary ACTUAL budget'!B2,'Statement of Expenditure'!$I:$I)</f>
        <v>0</v>
      </c>
      <c r="C3" s="163">
        <f>SUMIF('Statement of Expenditure'!$C:$C,'summary ACTUAL budget'!C2,'Statement of Expenditure'!$K:$K)</f>
        <v>0</v>
      </c>
      <c r="D3" s="163">
        <f>SUMIF('Statement of Expenditure'!$C:$C,'summary ACTUAL budget'!D2,'Statement of Expenditure'!$I:$I)</f>
        <v>0</v>
      </c>
      <c r="E3" s="163">
        <f>SUMIF('Statement of Expenditure'!$C:$C,'summary ACTUAL budget'!E2,'Statement of Expenditure'!$K:$K)</f>
        <v>0</v>
      </c>
      <c r="F3" s="163">
        <f>SUMIF('Statement of Expenditure'!$C:$C,'summary ACTUAL budget'!F2,'Statement of Expenditure'!$I:$I)</f>
        <v>0</v>
      </c>
      <c r="G3" s="163">
        <f>SUMIF('Statement of Expenditure'!$C:$C,'summary ACTUAL budget'!G2,'Statement of Expenditure'!$K:$K)</f>
        <v>0</v>
      </c>
      <c r="H3" s="163">
        <f>SUMIF('Statement of Expenditure'!$C:$C,'summary ACTUAL budget'!H2,'Statement of Expenditure'!$I:$I)</f>
        <v>0</v>
      </c>
      <c r="I3" s="163">
        <f>SUMIF('Statement of Expenditure'!$C:$C,'summary ACTUAL budget'!I2,'Statement of Expenditure'!$K:$K)</f>
        <v>0</v>
      </c>
      <c r="J3" s="163">
        <f>SUMIF('Statement of Expenditure'!$C:$C,'summary ACTUAL budget'!J2,'Statement of Expenditure'!$I:$I)</f>
        <v>0</v>
      </c>
      <c r="K3" s="163">
        <f>SUMIF('Statement of Expenditure'!$C:$C,'summary ACTUAL budget'!K2,'Statement of Expenditure'!$K:$K)</f>
        <v>0</v>
      </c>
      <c r="L3" s="163">
        <f>SUMIF('Statement of Expenditure'!$C:$C,'summary ACTUAL budget'!L2,'Statement of Expenditure'!$I:$I)</f>
        <v>0</v>
      </c>
      <c r="M3" s="163">
        <f>SUMIF('Statement of Expenditure'!$C:$C,'summary ACTUAL budget'!M2,'Statement of Expenditure'!$K:$K)</f>
        <v>0</v>
      </c>
      <c r="N3" s="163">
        <f>SUMIF('Statement of Expenditure'!$C:$C,'summary ACTUAL budget'!N2,'Statement of Expenditure'!$I:$I)</f>
        <v>0</v>
      </c>
      <c r="O3" s="163">
        <f>SUMIF('Statement of Expenditure'!$C:$C,'summary ACTUAL budget'!O2,'Statement of Expenditure'!$K:$K)</f>
        <v>0</v>
      </c>
      <c r="P3" s="163">
        <f>SUMIF('Statement of Expenditure'!$C:$C,'summary ACTUAL budget'!P2,'Statement of Expenditure'!$I:$I)</f>
        <v>0</v>
      </c>
      <c r="Q3" s="163">
        <f>SUMIF('Statement of Expenditure'!$C:$C,'summary ACTUAL budget'!Q2,'Statement of Expenditure'!$K:$K)</f>
        <v>0</v>
      </c>
      <c r="R3" s="163">
        <f>SUMIF('Statement of Expenditure'!$C:$C,'summary ACTUAL budget'!R2,'Statement of Expenditure'!$I:$I)</f>
        <v>0</v>
      </c>
      <c r="S3" s="163">
        <f>SUMIF('Statement of Expenditure'!$C:$C,'summary ACTUAL budget'!S2,'Statement of Expenditure'!$K:$K)</f>
        <v>0</v>
      </c>
      <c r="T3" s="163">
        <f>SUMIF('Statement of Expenditure'!$C:$C,'summary ACTUAL budget'!T2,'Statement of Expenditure'!$I:$I)</f>
        <v>0</v>
      </c>
      <c r="U3" s="163">
        <f>SUMIF('Statement of Expenditure'!$C:$C,'summary ACTUAL budget'!U2,'Statement of Expenditure'!$K:$K)</f>
        <v>0</v>
      </c>
      <c r="V3" s="163">
        <f>SUMIF('Statement of Expenditure'!$C:$C,'summary ACTUAL budget'!V2,'Statement of Expenditure'!$I:$I)</f>
        <v>0</v>
      </c>
      <c r="W3" s="163">
        <f>SUMIF('Statement of Expenditure'!$C:$C,'summary ACTUAL budget'!W2,'Statement of Expenditure'!$K:$K)</f>
        <v>0</v>
      </c>
      <c r="X3" s="163">
        <f>SUMIF('Statement of Expenditure'!$C:$C,'summary ACTUAL budget'!X2,'Statement of Expenditure'!$I:$I)</f>
        <v>0</v>
      </c>
      <c r="Y3" s="163">
        <f>SUMIF('Statement of Expenditure'!$C:$C,'summary ACTUAL budget'!Y2,'Statement of Expenditure'!$K:$K)</f>
        <v>0</v>
      </c>
      <c r="Z3" s="163">
        <f>SUMIF('Statement of Expenditure'!$C:$C,'summary ACTUAL budget'!Z2,'Statement of Expenditure'!$I:$I)</f>
        <v>0</v>
      </c>
      <c r="AA3" s="163">
        <f>SUMIF('Statement of Expenditure'!$B:$B,'summary ACTUAL budget'!AA2,'Statement of Expenditure'!$K:$K)</f>
        <v>0</v>
      </c>
      <c r="AB3" s="163">
        <f>SUMIF('Statement of Expenditure'!$B:$B,'summary ACTUAL budget'!AB2,'Statement of Expenditure'!$K:$K)</f>
        <v>0</v>
      </c>
      <c r="AC3" s="163">
        <f>SUMIF('Statement of Expenditure'!$B:$B,'summary ACTUAL budget'!AC2,'Statement of Expenditure'!$K:$K)</f>
        <v>0</v>
      </c>
      <c r="AD3" s="163">
        <f>SUMIF('Statement of Expenditure'!$B:$B,'summary ACTUAL budget'!AD2,'Statement of Expenditure'!$K:$K)</f>
        <v>0</v>
      </c>
      <c r="AE3" s="170">
        <f>SUMIF('Statement of Expenditure'!$B:$B,'summary ACTUAL budget'!AE2,'Statement of Expenditure'!$K:$K)</f>
        <v>0</v>
      </c>
    </row>
    <row r="5" spans="1:31" x14ac:dyDescent="0.25">
      <c r="A5" s="60" t="s">
        <v>100</v>
      </c>
      <c r="B5" s="60" t="s">
        <v>107</v>
      </c>
      <c r="E5" s="38" t="s">
        <v>61</v>
      </c>
    </row>
    <row r="6" spans="1:31" x14ac:dyDescent="0.25">
      <c r="A6" s="39">
        <f>actual_sub_total_actions</f>
        <v>0</v>
      </c>
      <c r="B6" s="39">
        <f>A3+C3+E3+G3+I3+K3+M3+O3+Q3+S3+U3+W3+Y3</f>
        <v>0</v>
      </c>
      <c r="E6" s="39">
        <f>B6-A6</f>
        <v>0</v>
      </c>
    </row>
    <row r="8" spans="1:31" x14ac:dyDescent="0.25">
      <c r="A8" s="60" t="s">
        <v>101</v>
      </c>
      <c r="B8" s="60" t="s">
        <v>102</v>
      </c>
      <c r="E8" s="38" t="s">
        <v>61</v>
      </c>
    </row>
    <row r="9" spans="1:31" x14ac:dyDescent="0.25">
      <c r="A9" s="39">
        <f>actual_sub_total_implement</f>
        <v>0</v>
      </c>
      <c r="B9" s="39">
        <f>AA3+AB3+AC3+AD3+AE3</f>
        <v>0</v>
      </c>
      <c r="E9" s="39">
        <f>B9-A9</f>
        <v>0</v>
      </c>
    </row>
    <row r="12" spans="1:31" x14ac:dyDescent="0.25">
      <c r="A12" s="60" t="s">
        <v>103</v>
      </c>
      <c r="B12" s="60" t="s">
        <v>104</v>
      </c>
      <c r="E12" s="38" t="s">
        <v>61</v>
      </c>
    </row>
    <row r="13" spans="1:31" x14ac:dyDescent="0.25">
      <c r="A13" s="39">
        <f>actual_total_cost</f>
        <v>0</v>
      </c>
      <c r="B13" s="39">
        <f>B9+B6</f>
        <v>0</v>
      </c>
      <c r="E13" s="39">
        <f>B13-A13</f>
        <v>0</v>
      </c>
    </row>
    <row r="15" spans="1:31" x14ac:dyDescent="0.25">
      <c r="A15" s="60" t="s">
        <v>108</v>
      </c>
      <c r="B15" s="60" t="s">
        <v>109</v>
      </c>
      <c r="C15" s="60" t="s">
        <v>110</v>
      </c>
      <c r="E15" s="38" t="s">
        <v>61</v>
      </c>
    </row>
    <row r="16" spans="1:31" x14ac:dyDescent="0.25">
      <c r="A16" s="39">
        <f>B13*percentage_contrib</f>
        <v>0</v>
      </c>
      <c r="B16" s="39">
        <f>balance_EGF_unspent_fund</f>
        <v>0</v>
      </c>
      <c r="C16" s="39">
        <f>contribution-A16</f>
        <v>0</v>
      </c>
      <c r="E16" s="39">
        <f>B16-C16</f>
        <v>0</v>
      </c>
    </row>
    <row r="17" spans="1:5" x14ac:dyDescent="0.25">
      <c r="A17" s="42"/>
    </row>
    <row r="18" spans="1:5" x14ac:dyDescent="0.25">
      <c r="A18" s="38" t="s">
        <v>66</v>
      </c>
      <c r="B18" s="60" t="s">
        <v>105</v>
      </c>
      <c r="C18" s="60" t="s">
        <v>106</v>
      </c>
      <c r="E18" s="38" t="s">
        <v>61</v>
      </c>
    </row>
    <row r="19" spans="1:5" x14ac:dyDescent="0.25">
      <c r="A19" s="41">
        <f>percentage_contrib</f>
        <v>0.6</v>
      </c>
      <c r="B19" s="61" t="e">
        <f>egf_share_actual_expenditure/contribution</f>
        <v>#DIV/0!</v>
      </c>
      <c r="C19" s="121" t="e">
        <f>A16/contribution</f>
        <v>#DIV/0!</v>
      </c>
      <c r="E19" s="39" t="e">
        <f>C19-B19</f>
        <v>#DIV/0!</v>
      </c>
    </row>
    <row r="21" spans="1:5" x14ac:dyDescent="0.25">
      <c r="A21" s="60" t="s">
        <v>137</v>
      </c>
      <c r="C21" s="60" t="s">
        <v>138</v>
      </c>
    </row>
    <row r="22" spans="1:5" x14ac:dyDescent="0.25">
      <c r="A22" s="39">
        <f>SUM(Q3,S3,U3,W3,Y3)</f>
        <v>0</v>
      </c>
      <c r="C22" s="121" t="e">
        <f>A22/actual_sub_total_actions</f>
        <v>#DIV/0!</v>
      </c>
    </row>
    <row r="23" spans="1:5" x14ac:dyDescent="0.25">
      <c r="A23" s="171" t="s">
        <v>186</v>
      </c>
    </row>
    <row r="24" spans="1:5" x14ac:dyDescent="0.25">
      <c r="A24" s="43"/>
    </row>
  </sheetData>
  <sheetProtection algorithmName="SHA-512" hashValue="9zh5sEq742wOCYaX5oaUoFkLGS7jHnQf+k0qOLHmh04/+5g+xnLHIHSjiefz0uJg+lB1TXLFPiMqY7Ni/iGwIQ==" saltValue="/7YMWncm2QBteQ4U/E+vyA==" spinCount="100000" sheet="1" selectLockedCells="1" selectUnlockedCells="1"/>
  <conditionalFormatting sqref="E6">
    <cfRule type="cellIs" dxfId="4" priority="6" stopIfTrue="1" operator="notEqual">
      <formula>0</formula>
    </cfRule>
  </conditionalFormatting>
  <conditionalFormatting sqref="E9">
    <cfRule type="cellIs" dxfId="3" priority="5" stopIfTrue="1" operator="notEqual">
      <formula>0</formula>
    </cfRule>
  </conditionalFormatting>
  <conditionalFormatting sqref="E13">
    <cfRule type="cellIs" dxfId="2" priority="4" stopIfTrue="1" operator="notEqual">
      <formula>0</formula>
    </cfRule>
  </conditionalFormatting>
  <conditionalFormatting sqref="E16">
    <cfRule type="cellIs" dxfId="1" priority="1" stopIfTrue="1" operator="notEqual">
      <formula>0</formula>
    </cfRule>
  </conditionalFormatting>
  <conditionalFormatting sqref="E19">
    <cfRule type="cellIs" dxfId="0" priority="2" stopIfTrue="1" operator="notEqual">
      <formula>0</formula>
    </cfRule>
  </conditionalFormatting>
  <pageMargins left="0.7" right="0.7" top="0.75" bottom="0.75" header="0.3" footer="0.3"/>
  <pageSetup paperSize="9" orientation="portrait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3:B31"/>
  <sheetViews>
    <sheetView tabSelected="1" workbookViewId="0">
      <selection activeCell="A3" sqref="A3"/>
    </sheetView>
  </sheetViews>
  <sheetFormatPr defaultRowHeight="13.2" x14ac:dyDescent="0.25"/>
  <cols>
    <col min="2" max="2" width="10.5546875" customWidth="1"/>
  </cols>
  <sheetData>
    <row r="3" spans="1:2" ht="58.2" thickBot="1" x14ac:dyDescent="0.3">
      <c r="A3" s="155" t="s">
        <v>141</v>
      </c>
      <c r="B3" s="172" t="s">
        <v>168</v>
      </c>
    </row>
    <row r="4" spans="1:2" ht="15" thickBot="1" x14ac:dyDescent="0.3">
      <c r="A4" s="155" t="s">
        <v>142</v>
      </c>
      <c r="B4" s="172">
        <v>60</v>
      </c>
    </row>
    <row r="5" spans="1:2" ht="15" thickBot="1" x14ac:dyDescent="0.3">
      <c r="A5" s="155" t="s">
        <v>143</v>
      </c>
      <c r="B5" s="172">
        <v>85</v>
      </c>
    </row>
    <row r="6" spans="1:2" ht="15" thickBot="1" x14ac:dyDescent="0.3">
      <c r="A6" s="155" t="s">
        <v>144</v>
      </c>
      <c r="B6" s="172">
        <v>85</v>
      </c>
    </row>
    <row r="7" spans="1:2" ht="15" thickBot="1" x14ac:dyDescent="0.3">
      <c r="A7" s="155" t="s">
        <v>145</v>
      </c>
      <c r="B7" s="172">
        <v>85</v>
      </c>
    </row>
    <row r="8" spans="1:2" ht="15" thickBot="1" x14ac:dyDescent="0.3">
      <c r="A8" s="155" t="s">
        <v>146</v>
      </c>
      <c r="B8" s="172">
        <v>60</v>
      </c>
    </row>
    <row r="9" spans="1:2" ht="15" thickBot="1" x14ac:dyDescent="0.3">
      <c r="A9" s="155" t="s">
        <v>147</v>
      </c>
      <c r="B9" s="172">
        <v>60</v>
      </c>
    </row>
    <row r="10" spans="1:2" ht="15" thickBot="1" x14ac:dyDescent="0.3">
      <c r="A10" s="155" t="s">
        <v>148</v>
      </c>
      <c r="B10" s="172">
        <v>60</v>
      </c>
    </row>
    <row r="11" spans="1:2" ht="15" thickBot="1" x14ac:dyDescent="0.3">
      <c r="A11" s="155" t="s">
        <v>149</v>
      </c>
      <c r="B11" s="172">
        <v>85</v>
      </c>
    </row>
    <row r="12" spans="1:2" ht="15" thickBot="1" x14ac:dyDescent="0.3">
      <c r="A12" s="155" t="s">
        <v>150</v>
      </c>
      <c r="B12" s="172">
        <v>70</v>
      </c>
    </row>
    <row r="13" spans="1:2" ht="15" thickBot="1" x14ac:dyDescent="0.3">
      <c r="A13" s="156" t="s">
        <v>140</v>
      </c>
      <c r="B13" s="172">
        <v>85</v>
      </c>
    </row>
    <row r="14" spans="1:2" ht="15" thickBot="1" x14ac:dyDescent="0.3">
      <c r="A14" s="156" t="s">
        <v>151</v>
      </c>
      <c r="B14" s="172">
        <v>60</v>
      </c>
    </row>
    <row r="15" spans="1:2" ht="15" thickBot="1" x14ac:dyDescent="0.3">
      <c r="A15" s="156" t="s">
        <v>152</v>
      </c>
      <c r="B15" s="172">
        <v>85</v>
      </c>
    </row>
    <row r="16" spans="1:2" ht="15" thickBot="1" x14ac:dyDescent="0.3">
      <c r="A16" s="156" t="s">
        <v>153</v>
      </c>
      <c r="B16" s="172">
        <v>60</v>
      </c>
    </row>
    <row r="17" spans="1:2" ht="15" thickBot="1" x14ac:dyDescent="0.3">
      <c r="A17" s="156" t="s">
        <v>154</v>
      </c>
      <c r="B17" s="172">
        <v>85</v>
      </c>
    </row>
    <row r="18" spans="1:2" ht="15" thickBot="1" x14ac:dyDescent="0.3">
      <c r="A18" s="156" t="s">
        <v>155</v>
      </c>
      <c r="B18" s="172">
        <v>85</v>
      </c>
    </row>
    <row r="19" spans="1:2" ht="15" thickBot="1" x14ac:dyDescent="0.3">
      <c r="A19" s="156" t="s">
        <v>156</v>
      </c>
      <c r="B19" s="172">
        <v>85</v>
      </c>
    </row>
    <row r="20" spans="1:2" ht="15" thickBot="1" x14ac:dyDescent="0.3">
      <c r="A20" s="156" t="s">
        <v>157</v>
      </c>
      <c r="B20" s="172">
        <v>85</v>
      </c>
    </row>
    <row r="21" spans="1:2" ht="15" thickBot="1" x14ac:dyDescent="0.3">
      <c r="A21" s="156" t="s">
        <v>158</v>
      </c>
      <c r="B21" s="172">
        <v>85</v>
      </c>
    </row>
    <row r="22" spans="1:2" ht="15" thickBot="1" x14ac:dyDescent="0.3">
      <c r="A22" s="156" t="s">
        <v>159</v>
      </c>
      <c r="B22" s="172">
        <v>60</v>
      </c>
    </row>
    <row r="23" spans="1:2" ht="15" thickBot="1" x14ac:dyDescent="0.3">
      <c r="A23" s="156" t="s">
        <v>160</v>
      </c>
      <c r="B23" s="172">
        <v>60</v>
      </c>
    </row>
    <row r="24" spans="1:2" ht="15" thickBot="1" x14ac:dyDescent="0.3">
      <c r="A24" s="156" t="s">
        <v>161</v>
      </c>
      <c r="B24" s="172">
        <v>60</v>
      </c>
    </row>
    <row r="25" spans="1:2" ht="15" thickBot="1" x14ac:dyDescent="0.3">
      <c r="A25" s="156" t="s">
        <v>162</v>
      </c>
      <c r="B25" s="172">
        <v>85</v>
      </c>
    </row>
    <row r="26" spans="1:2" ht="15" thickBot="1" x14ac:dyDescent="0.3">
      <c r="A26" s="156" t="s">
        <v>163</v>
      </c>
      <c r="B26" s="172">
        <v>85</v>
      </c>
    </row>
    <row r="27" spans="1:2" ht="15" thickBot="1" x14ac:dyDescent="0.3">
      <c r="A27" s="156" t="s">
        <v>164</v>
      </c>
      <c r="B27" s="172">
        <v>85</v>
      </c>
    </row>
    <row r="28" spans="1:2" ht="15" thickBot="1" x14ac:dyDescent="0.3">
      <c r="A28" s="156" t="s">
        <v>165</v>
      </c>
      <c r="B28" s="172">
        <v>85</v>
      </c>
    </row>
    <row r="29" spans="1:2" ht="15" thickBot="1" x14ac:dyDescent="0.3">
      <c r="A29" s="156" t="s">
        <v>166</v>
      </c>
      <c r="B29" s="172">
        <v>85</v>
      </c>
    </row>
    <row r="30" spans="1:2" ht="14.4" x14ac:dyDescent="0.25">
      <c r="A30" s="173" t="s">
        <v>167</v>
      </c>
      <c r="B30" s="174">
        <v>60</v>
      </c>
    </row>
    <row r="31" spans="1:2" x14ac:dyDescent="0.25">
      <c r="A31" s="162" t="s">
        <v>186</v>
      </c>
    </row>
  </sheetData>
  <sheetProtection algorithmName="SHA-512" hashValue="p4SBr1GPkb/zjWwt/+atPrmCprRBLizBlb5mQl/Mno2JVnVwKyydA/eo2KDOFpKL52sFP7t29UjIAtP9+DjHLA==" saltValue="hCMA66/8r8TR0KVMLxr1IQ==" spinCount="100000" sheet="1" selectLockedCells="1" selectUnlockedCells="1"/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1616dde6-71bf-4cfb-9871-007fe6400b8b">
      <UserInfo>
        <DisplayName/>
        <AccountId xsi:nil="true"/>
        <AccountType/>
      </UserInfo>
    </SharedWithUsers>
    <lcf76f155ced4ddcb4097134ff3c332f xmlns="7aade10d-a3e9-471e-92b7-f7367a55363c">
      <Terms xmlns="http://schemas.microsoft.com/office/infopath/2007/PartnerControls"/>
    </lcf76f155ced4ddcb4097134ff3c332f>
    <TaxCatchAll xmlns="1616dde6-71bf-4cfb-9871-007fe6400b8b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37BB9BBC28A004898F5D99B0C997917" ma:contentTypeVersion="16" ma:contentTypeDescription="Create a new document." ma:contentTypeScope="" ma:versionID="89b1884c4f690ab48ee89b70eadef1ac">
  <xsd:schema xmlns:xsd="http://www.w3.org/2001/XMLSchema" xmlns:xs="http://www.w3.org/2001/XMLSchema" xmlns:p="http://schemas.microsoft.com/office/2006/metadata/properties" xmlns:ns2="1616dde6-71bf-4cfb-9871-007fe6400b8b" xmlns:ns3="7aade10d-a3e9-471e-92b7-f7367a55363c" targetNamespace="http://schemas.microsoft.com/office/2006/metadata/properties" ma:root="true" ma:fieldsID="89b4da2994c297867582948853f56774" ns2:_="" ns3:_="">
    <xsd:import namespace="1616dde6-71bf-4cfb-9871-007fe6400b8b"/>
    <xsd:import namespace="7aade10d-a3e9-471e-92b7-f7367a55363c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Location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16dde6-71bf-4cfb-9871-007fe6400b8b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1b95a8ba-7087-42bd-bee5-ebff083419ef}" ma:internalName="TaxCatchAll" ma:showField="CatchAllData" ma:web="1616dde6-71bf-4cfb-9871-007fe6400b8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aade10d-a3e9-471e-92b7-f7367a55363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2845874f-449b-4218-ab9f-5cc441e3897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6D25D32-5C11-4285-A67A-42E5A94C1000}">
  <ds:schemaRefs>
    <ds:schemaRef ds:uri="http://schemas.microsoft.com/office/2006/documentManagement/types"/>
    <ds:schemaRef ds:uri="http://schemas.microsoft.com/office/infopath/2007/PartnerControls"/>
    <ds:schemaRef ds:uri="http://purl.org/dc/dcmitype/"/>
    <ds:schemaRef ds:uri="1616dde6-71bf-4cfb-9871-007fe6400b8b"/>
    <ds:schemaRef ds:uri="http://schemas.openxmlformats.org/package/2006/metadata/core-properties"/>
    <ds:schemaRef ds:uri="http://schemas.microsoft.com/office/2006/metadata/properties"/>
    <ds:schemaRef ds:uri="http://purl.org/dc/elements/1.1/"/>
    <ds:schemaRef ds:uri="http://purl.org/dc/terms/"/>
    <ds:schemaRef ds:uri="http://www.w3.org/XML/1998/namespace"/>
    <ds:schemaRef ds:uri="7aade10d-a3e9-471e-92b7-f7367a55363c"/>
  </ds:schemaRefs>
</ds:datastoreItem>
</file>

<file path=customXml/itemProps2.xml><?xml version="1.0" encoding="utf-8"?>
<ds:datastoreItem xmlns:ds="http://schemas.openxmlformats.org/officeDocument/2006/customXml" ds:itemID="{14A809DE-B66C-4C4D-9559-6E11B835B32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A07EAEF-9168-4C73-9A79-9F21AC95F3A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616dde6-71bf-4cfb-9871-007fe6400b8b"/>
    <ds:schemaRef ds:uri="7aade10d-a3e9-471e-92b7-f7367a55363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15</vt:i4>
      </vt:variant>
    </vt:vector>
  </HeadingPairs>
  <TitlesOfParts>
    <vt:vector size="21" baseType="lpstr">
      <vt:lpstr>Statement of Expenditure</vt:lpstr>
      <vt:lpstr>Definitions - type of measures</vt:lpstr>
      <vt:lpstr>EGF_categ_measures</vt:lpstr>
      <vt:lpstr>summary original budget</vt:lpstr>
      <vt:lpstr>summary ACTUAL budget</vt:lpstr>
      <vt:lpstr>Max Cofinancing rate per MS</vt:lpstr>
      <vt:lpstr>actual_sub_total_actions</vt:lpstr>
      <vt:lpstr>actual_sub_total_implement</vt:lpstr>
      <vt:lpstr>actual_total_cost</vt:lpstr>
      <vt:lpstr>balance_EGF_unspent_fund</vt:lpstr>
      <vt:lpstr>contribution</vt:lpstr>
      <vt:lpstr>EGF_categ_measures</vt:lpstr>
      <vt:lpstr>egf_share_actual_expenditure</vt:lpstr>
      <vt:lpstr>eligible_actual_expenditure</vt:lpstr>
      <vt:lpstr>percentage_contrib</vt:lpstr>
      <vt:lpstr>'Statement of Expenditure'!Print_Area</vt:lpstr>
      <vt:lpstr>sub_total_actions</vt:lpstr>
      <vt:lpstr>sub_total_implement</vt:lpstr>
      <vt:lpstr>total_cost</vt:lpstr>
      <vt:lpstr>workers_benefited</vt:lpstr>
      <vt:lpstr>workers_targeted</vt:lpstr>
    </vt:vector>
  </TitlesOfParts>
  <Company>European Commission, DG EMPL/B/4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Implementation and Financial Plan for a contribution under the EGF</dc:title>
  <dc:subject>European Globalisation adjustment Fund</dc:subject>
  <dc:creator>Ian Livingstone</dc:creator>
  <cp:lastModifiedBy>Priya Paulraj</cp:lastModifiedBy>
  <cp:lastPrinted>2014-02-25T10:44:39Z</cp:lastPrinted>
  <dcterms:created xsi:type="dcterms:W3CDTF">2006-12-08T10:53:57Z</dcterms:created>
  <dcterms:modified xsi:type="dcterms:W3CDTF">2026-09-03T04:39:17Z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bd9ddd1-4d20-43f6-abfa-fc3c07406f94_Enabled">
    <vt:lpwstr>true</vt:lpwstr>
  </property>
  <property fmtid="{D5CDD505-2E9C-101B-9397-08002B2CF9AE}" pid="3" name="MSIP_Label_6bd9ddd1-4d20-43f6-abfa-fc3c07406f94_SetDate">
    <vt:lpwstr>2026-04-02T11:14:10Z</vt:lpwstr>
  </property>
  <property fmtid="{D5CDD505-2E9C-101B-9397-08002B2CF9AE}" pid="4" name="MSIP_Label_6bd9ddd1-4d20-43f6-abfa-fc3c07406f94_Method">
    <vt:lpwstr>Standard</vt:lpwstr>
  </property>
  <property fmtid="{D5CDD505-2E9C-101B-9397-08002B2CF9AE}" pid="5" name="MSIP_Label_6bd9ddd1-4d20-43f6-abfa-fc3c07406f94_Name">
    <vt:lpwstr>Commission Use</vt:lpwstr>
  </property>
  <property fmtid="{D5CDD505-2E9C-101B-9397-08002B2CF9AE}" pid="6" name="MSIP_Label_6bd9ddd1-4d20-43f6-abfa-fc3c07406f94_SiteId">
    <vt:lpwstr>b24c8b06-522c-46fe-9080-70926f8dddb1</vt:lpwstr>
  </property>
  <property fmtid="{D5CDD505-2E9C-101B-9397-08002B2CF9AE}" pid="7" name="MSIP_Label_6bd9ddd1-4d20-43f6-abfa-fc3c07406f94_ActionId">
    <vt:lpwstr>4faaf1a6-7701-4eb4-9581-e9d3e1a2ca98</vt:lpwstr>
  </property>
  <property fmtid="{D5CDD505-2E9C-101B-9397-08002B2CF9AE}" pid="8" name="MSIP_Label_6bd9ddd1-4d20-43f6-abfa-fc3c07406f94_ContentBits">
    <vt:lpwstr>0</vt:lpwstr>
  </property>
  <property fmtid="{D5CDD505-2E9C-101B-9397-08002B2CF9AE}" pid="9" name="MSIP_Label_6bd9ddd1-4d20-43f6-abfa-fc3c07406f94_Tag">
    <vt:lpwstr>10, 3, 0, 1</vt:lpwstr>
  </property>
  <property fmtid="{D5CDD505-2E9C-101B-9397-08002B2CF9AE}" pid="10" name="Order">
    <vt:r8>1725500</vt:r8>
  </property>
  <property fmtid="{D5CDD505-2E9C-101B-9397-08002B2CF9AE}" pid="11" name="ContentTypeId">
    <vt:lpwstr>0x010100337BB9BBC28A004898F5D99B0C997917</vt:lpwstr>
  </property>
  <property fmtid="{D5CDD505-2E9C-101B-9397-08002B2CF9AE}" pid="12" name="ComplianceAssetId">
    <vt:lpwstr/>
  </property>
  <property fmtid="{D5CDD505-2E9C-101B-9397-08002B2CF9AE}" pid="13" name="_ExtendedDescription">
    <vt:lpwstr/>
  </property>
  <property fmtid="{D5CDD505-2E9C-101B-9397-08002B2CF9AE}" pid="14" name="TriggerFlowInfo">
    <vt:lpwstr/>
  </property>
  <property fmtid="{D5CDD505-2E9C-101B-9397-08002B2CF9AE}" pid="15" name="MediaServiceImageTags">
    <vt:lpwstr/>
  </property>
</Properties>
</file>